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más\Desktop\"/>
    </mc:Choice>
  </mc:AlternateContent>
  <bookViews>
    <workbookView xWindow="0" yWindow="0" windowWidth="28800" windowHeight="11835" activeTab="1"/>
  </bookViews>
  <sheets>
    <sheet name="ol_frakc BRE" sheetId="2" r:id="rId1"/>
    <sheet name="ol+cpx_frakc K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3" l="1"/>
  <c r="O92" i="3"/>
  <c r="O91" i="3"/>
  <c r="L79" i="3"/>
  <c r="L78" i="3"/>
  <c r="L77" i="3"/>
  <c r="L76" i="3"/>
  <c r="L75" i="3"/>
  <c r="L74" i="3"/>
  <c r="L71" i="3"/>
  <c r="L72" i="3"/>
  <c r="L73" i="3"/>
  <c r="L70" i="3"/>
  <c r="X5" i="3" l="1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Y5" i="2"/>
  <c r="Y7" i="2" s="1"/>
  <c r="Y9" i="2" s="1"/>
  <c r="Y11" i="2" s="1"/>
  <c r="Y13" i="2" s="1"/>
  <c r="Y15" i="2" s="1"/>
  <c r="Y17" i="2" s="1"/>
  <c r="Y19" i="2" s="1"/>
  <c r="Y21" i="2" s="1"/>
</calcChain>
</file>

<file path=xl/comments1.xml><?xml version="1.0" encoding="utf-8"?>
<comments xmlns="http://schemas.openxmlformats.org/spreadsheetml/2006/main">
  <authors>
    <author>Tamás</author>
  </authors>
  <commentList>
    <comment ref="X1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m/m%</t>
        </r>
      </text>
    </comment>
    <comment ref="Y1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Kumulált olivin-frakciónáció mértéke (m/m%).</t>
        </r>
      </text>
    </comment>
    <comment ref="AE2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modellezés alapján meghatározott, a "BRE" bazanit mintára vonatkozó olivin-olvadék nikkel megoszlási együttható értéke.</t>
        </r>
      </text>
    </comment>
    <comment ref="Z3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"2"-es sorban szereplő teljes kőzet összetétellel egyensúlyt tartó olivin Fo-tartalma</t>
        </r>
      </text>
    </comment>
    <comment ref="AA3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Az "AA2"-es cellában szereplő olivin-olvadék nikkel megoszlási együttható, az "X5"-ös cellában szereplő kumulált számolt olivin frakciónáció és a legmagasabb, olivinben mért Ni-tartalmom alapján számolt, a teljeskőzettel egyensúlyi olivinben lévő Ni-koncentráció.</t>
        </r>
      </text>
    </comment>
    <comment ref="V4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"3"-as sorban szereplő teljes kőzet összetétellel egyensúlyt tartó olivin Fo-tartalma</t>
        </r>
      </text>
    </comment>
    <comment ref="AA4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Legmagasabb, mért Ni-tartalom olivinben</t>
        </r>
      </text>
    </comment>
    <comment ref="U5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mért olivin Fo-tartalma
</t>
        </r>
      </text>
    </comment>
    <comment ref="X5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Ennyi "ol_1" összetételű olivint kell kivonni a teljes kőzet összetételből, hogy a Fo-ban leggazdagabb (ol_1) olivinnel egyensúlyban legyen</t>
        </r>
      </text>
    </comment>
    <comment ref="AA5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"Z3"-as cellában szereplő, számolt ni-koncentráció és az "X5"-ös cellában szereplő kumulált olivin frakciónáció alapján számolt (az olvadékkal egyensúlyt tartó olivinben lévő) Ni-koncentráció</t>
        </r>
      </text>
    </comment>
    <comment ref="X7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"6"-os sorban szereplő olvadék (magma) összetételből ennyi (W7), a "7"-es sorban szereplő összetételű olivint kivonva kapjuk meg a "8"-as sorban szereplő olvadék (magma) összetételét.</t>
        </r>
      </text>
    </comment>
    <comment ref="Y17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Az olivin frakciónáció mértéke.</t>
        </r>
      </text>
    </comment>
  </commentList>
</comments>
</file>

<file path=xl/comments2.xml><?xml version="1.0" encoding="utf-8"?>
<comments xmlns="http://schemas.openxmlformats.org/spreadsheetml/2006/main">
  <authors>
    <author>Tamás</author>
  </authors>
  <commentList>
    <comment ref="X1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Kumulált olivin-frakciónáció mértéke.</t>
        </r>
      </text>
    </comment>
    <comment ref="AJ2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modellezés alapján meghatározott, a "KS" trachibazalt mintára vonatkozó olivin-olvadék nikkel megoszlási együttható értéke.</t>
        </r>
      </text>
    </comment>
    <comment ref="X9" authorId="0" shapeId="0">
      <text>
        <r>
          <rPr>
            <b/>
            <sz val="9"/>
            <color indexed="81"/>
            <rFont val="Segoe UI"/>
            <family val="2"/>
            <charset val="238"/>
          </rPr>
          <t>Tamás:</t>
        </r>
        <r>
          <rPr>
            <sz val="9"/>
            <color indexed="81"/>
            <rFont val="Segoe UI"/>
            <family val="2"/>
            <charset val="238"/>
          </rPr>
          <t xml:space="preserve">
A tisztán olivin frakciónáció értéke (m/m%).</t>
        </r>
      </text>
    </comment>
  </commentList>
</comments>
</file>

<file path=xl/sharedStrings.xml><?xml version="1.0" encoding="utf-8"?>
<sst xmlns="http://schemas.openxmlformats.org/spreadsheetml/2006/main" count="287" uniqueCount="195">
  <si>
    <t xml:space="preserve">SiO2  </t>
  </si>
  <si>
    <t xml:space="preserve">TiO2  </t>
  </si>
  <si>
    <t xml:space="preserve">Al2O3 </t>
  </si>
  <si>
    <t>Fe2O3</t>
  </si>
  <si>
    <t>FeO</t>
  </si>
  <si>
    <t xml:space="preserve">MnO   </t>
  </si>
  <si>
    <t xml:space="preserve">MgO   </t>
  </si>
  <si>
    <t xml:space="preserve">CaO   </t>
  </si>
  <si>
    <t xml:space="preserve">Na2O  </t>
  </si>
  <si>
    <t xml:space="preserve">K2O   </t>
  </si>
  <si>
    <t>P2O5</t>
  </si>
  <si>
    <t>NiO</t>
  </si>
  <si>
    <t>Cr2O3</t>
  </si>
  <si>
    <t>ol_-1</t>
  </si>
  <si>
    <t>ol Fo (mol%)</t>
  </si>
  <si>
    <t>equi ol Fo (mol%)</t>
  </si>
  <si>
    <t>tk_-1</t>
  </si>
  <si>
    <t>tk_1</t>
  </si>
  <si>
    <t>ol_1</t>
  </si>
  <si>
    <t>tk_2</t>
  </si>
  <si>
    <t>ol_2</t>
  </si>
  <si>
    <t>tk_3</t>
  </si>
  <si>
    <t>ol_3</t>
  </si>
  <si>
    <t>tk_4</t>
  </si>
  <si>
    <t>ol_4</t>
  </si>
  <si>
    <t>tk_5</t>
  </si>
  <si>
    <t>ol_5</t>
  </si>
  <si>
    <t>tk_6</t>
  </si>
  <si>
    <t>ol_6</t>
  </si>
  <si>
    <t>tk_7</t>
  </si>
  <si>
    <t>ol_7</t>
  </si>
  <si>
    <t>tk_8</t>
  </si>
  <si>
    <t>ol frakc. (t%)</t>
  </si>
  <si>
    <t>Ni-modell (ppm)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</si>
  <si>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7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</si>
  <si>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8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</si>
  <si>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6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</si>
  <si>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20</t>
    </r>
  </si>
  <si>
    <t>Σ ol frakc. (t%)</t>
  </si>
  <si>
    <t>olivin</t>
  </si>
  <si>
    <t>mért olivin összetétel</t>
  </si>
  <si>
    <t>ol_1'</t>
  </si>
  <si>
    <t>ol_7'</t>
  </si>
  <si>
    <t>tk_1'</t>
  </si>
  <si>
    <t>tk_7'</t>
  </si>
  <si>
    <t>Br_ol1c</t>
  </si>
  <si>
    <t>Br_ol1r</t>
  </si>
  <si>
    <t>Br_ol2c</t>
  </si>
  <si>
    <t>Br_ol2r</t>
  </si>
  <si>
    <t>Br_ol3a</t>
  </si>
  <si>
    <t>Br_ol3c</t>
  </si>
  <si>
    <t>Br_ol3r</t>
  </si>
  <si>
    <t>Br_ol4r1</t>
  </si>
  <si>
    <t>Br_ol4r2</t>
  </si>
  <si>
    <t>Br_ol4c</t>
  </si>
  <si>
    <t>Br_ol_gm2c</t>
  </si>
  <si>
    <t>Br_ol_gm2r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</si>
  <si>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11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</si>
  <si>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12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</si>
  <si>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13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</si>
  <si>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14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</si>
  <si>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15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</si>
  <si>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16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</si>
  <si>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17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</si>
  <si>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18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</si>
  <si>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19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</si>
  <si>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9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</si>
  <si>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Ni</t>
    </r>
    <r>
      <rPr>
        <b/>
        <vertAlign val="superscript"/>
        <sz val="11"/>
        <color theme="1"/>
        <rFont val="Calibri"/>
        <family val="2"/>
        <charset val="238"/>
        <scheme val="minor"/>
      </rPr>
      <t>ol-olv</t>
    </r>
    <r>
      <rPr>
        <b/>
        <sz val="11"/>
        <color theme="1"/>
        <rFont val="Calibri"/>
        <family val="2"/>
        <charset val="238"/>
        <scheme val="minor"/>
      </rPr>
      <t>= 10</t>
    </r>
  </si>
  <si>
    <t>A mért olivin Fo-Ni adatok (piros) és a 10-es olivin-olvadék nikkel megoszlási együttható értékkel számolt Fo-Ni trend (kék).</t>
  </si>
  <si>
    <t>számolt olvadék összetétel</t>
  </si>
  <si>
    <t>ol_8</t>
  </si>
  <si>
    <t>ol_9</t>
  </si>
  <si>
    <t>ol_10</t>
  </si>
  <si>
    <t>tk_9</t>
  </si>
  <si>
    <t>tk_10</t>
  </si>
  <si>
    <t>tk_11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</si>
  <si>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vertAlign val="superscript"/>
        <sz val="11"/>
        <color theme="1"/>
        <rFont val="Calibri"/>
        <family val="2"/>
        <charset val="238"/>
        <scheme val="minor"/>
      </rPr>
      <t>ol-olv</t>
    </r>
    <r>
      <rPr>
        <sz val="11"/>
        <color theme="1"/>
        <rFont val="Calibri"/>
        <family val="2"/>
        <charset val="238"/>
        <scheme val="minor"/>
      </rPr>
      <t>= 10</t>
    </r>
  </si>
  <si>
    <t>ks06a_ol1 (121)</t>
  </si>
  <si>
    <t>ks06a_ol2 (123)</t>
  </si>
  <si>
    <t>ks06a_ol3 (125)</t>
  </si>
  <si>
    <t>ks06a_ol4 (115)</t>
  </si>
  <si>
    <t>ks06a_ol5 (94)</t>
  </si>
  <si>
    <t>ks06a_ol5 (97)</t>
  </si>
  <si>
    <t>ks06a_ol6 (88)</t>
  </si>
  <si>
    <t>ks06a_ol6 (89)</t>
  </si>
  <si>
    <t>ks06a_ol6 (90)</t>
  </si>
  <si>
    <t>ks06a_ol6 (91)</t>
  </si>
  <si>
    <t>ks06a_ol6 (92)</t>
  </si>
  <si>
    <t>ks06a_ol6 (93)</t>
  </si>
  <si>
    <t>ks06a_ol7 (85)</t>
  </si>
  <si>
    <t>ks06a_ol7 (87)</t>
  </si>
  <si>
    <t>ks06a_ol8 (81)</t>
  </si>
  <si>
    <t>ks06a_ol8 (82)</t>
  </si>
  <si>
    <t>ks06a_ol9 (77)</t>
  </si>
  <si>
    <t>ks06a_ol9 (78)</t>
  </si>
  <si>
    <t>ks06a_ol10 (79)</t>
  </si>
  <si>
    <t>ks06a_ol10 (80)</t>
  </si>
  <si>
    <t>ks06a_21-2_nr1</t>
  </si>
  <si>
    <t>ks06a_21-2_nr2</t>
  </si>
  <si>
    <t>ks06a_26-2_nr8</t>
  </si>
  <si>
    <t>ks06a_26-2_nr9</t>
  </si>
  <si>
    <t>ks06a_26-2_nr10</t>
  </si>
  <si>
    <t>ks06a_26-2_nr11</t>
  </si>
  <si>
    <t>ks06a_26-2_nr12</t>
  </si>
  <si>
    <t>ks06a_reszlet28_nr4</t>
  </si>
  <si>
    <t>ks06a_reszlet28_nr6</t>
  </si>
  <si>
    <t>ks06a_reszlet2_1_nr2</t>
  </si>
  <si>
    <t>ks06a_reszlet2_1_nr3</t>
  </si>
  <si>
    <t>ks06a_reszlet15_4_nr2</t>
  </si>
  <si>
    <t>ks06a_reszlet15_4_nr3</t>
  </si>
  <si>
    <t>ks06a_reszlet15_4_nr4</t>
  </si>
  <si>
    <t>ks06a_reszlet24_2_nr1</t>
  </si>
  <si>
    <t>ks06a_reszlet24_2_nr2</t>
  </si>
  <si>
    <t>ks06a_reszlet24_2_nr3</t>
  </si>
  <si>
    <t>ks06a_reszlet24_2_nr4</t>
  </si>
  <si>
    <t>ks06a_reszlet16_3_nr3</t>
  </si>
  <si>
    <t>ks06a_reszlet16_3_nr4</t>
  </si>
  <si>
    <t>ks06a_reszlet16_3_nr5</t>
  </si>
  <si>
    <t>ks06a_reszlet17_1_nr4</t>
  </si>
  <si>
    <t>ks06a_reszlet17_1_nr5</t>
  </si>
  <si>
    <t>ks06a_reszlet17_1_nr6</t>
  </si>
  <si>
    <t>ks06a_reszlet7_1_ol_4</t>
  </si>
  <si>
    <t>ks06a_reszlet7_1_ol_5</t>
  </si>
  <si>
    <t>ks06a_reszlet7_1_ol_6</t>
  </si>
  <si>
    <t>ks06a_reszlet7_1_ol_7</t>
  </si>
  <si>
    <t>ks06a_reszlet7_1_ol_8</t>
  </si>
  <si>
    <t>ks06a_reszlet18_1_ol_1</t>
  </si>
  <si>
    <t>ks06a_reszlet18_1_ol_2</t>
  </si>
  <si>
    <t>ks06a_reszlet18_1_ol_3</t>
  </si>
  <si>
    <t>ks06a_reszlet18_1_ol_4</t>
  </si>
  <si>
    <t>A mért olivin Fo-Ni adatok (piros) és a 16-os olivin-olvadék nikkel megoszlási együttható értékkel számolt Fo-Ni trend (kék). A piroxén-olivin együttkristályosodás hatására lineárissá váló Fo-Ni trendet a zöld szagggatott vonal jelöli.</t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</si>
  <si>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Ni</t>
    </r>
    <r>
      <rPr>
        <b/>
        <vertAlign val="superscript"/>
        <sz val="11"/>
        <color theme="1"/>
        <rFont val="Calibri"/>
        <family val="2"/>
        <charset val="238"/>
        <scheme val="minor"/>
      </rPr>
      <t>ol-olv</t>
    </r>
    <r>
      <rPr>
        <b/>
        <sz val="11"/>
        <color theme="1"/>
        <rFont val="Calibri"/>
        <family val="2"/>
        <charset val="238"/>
        <scheme val="minor"/>
      </rPr>
      <t>= 16</t>
    </r>
  </si>
  <si>
    <t>1293 ppm</t>
  </si>
  <si>
    <t>778 ppm</t>
  </si>
  <si>
    <t>Végső olivin Ni-koncentráció:</t>
  </si>
  <si>
    <t>Kezdeti olivin Ni-koncentráció:</t>
  </si>
  <si>
    <t>Olivin-olvadék nikkel megoszlási együttható:</t>
  </si>
  <si>
    <t>Klinopiroxén-olvadék nikkel megoszlási együttható:</t>
  </si>
  <si>
    <t>Olivin frakc.</t>
  </si>
  <si>
    <t>Kezdeti olivin Fo-koncentráció:</t>
  </si>
  <si>
    <t>Végső olivin Fo-koncentráció:</t>
  </si>
  <si>
    <t>82.99 mol%</t>
  </si>
  <si>
    <t>75.04 mol%</t>
  </si>
  <si>
    <t>Egynsúlyi olvadék összetétele (t%):</t>
  </si>
  <si>
    <t>Kivont olivin átlagos összetétele (t%)</t>
  </si>
  <si>
    <t>Kivont klinopiroxén átlagos összetétele (t%)</t>
  </si>
  <si>
    <t>O/P arány</t>
  </si>
  <si>
    <t xml:space="preserve">Klinopiroxén frakc. </t>
  </si>
  <si>
    <t xml:space="preserve">Olivin frakc. </t>
  </si>
  <si>
    <t>Lehetséges, 1293 -&gt; 778 ppm olivin Ni-koncentráció változást eredményező  O+P frakciónáció (t%, illetve arány).</t>
  </si>
  <si>
    <t>Adott O+P frakciónáció esetében a végső olvadékkal egyensúlyt tartó olivin Fo-tartalma (mol%)</t>
  </si>
  <si>
    <t>A teljes olivin és klinopiroxén frakciónáció meghatározása</t>
  </si>
  <si>
    <t>Tisztán olivin frakc.</t>
  </si>
  <si>
    <t>Szülőmagma:</t>
  </si>
  <si>
    <t>100 t %</t>
  </si>
  <si>
    <t>Maradék magma:</t>
  </si>
  <si>
    <t>Olivin- és klinopiroxén együttkristályosodás</t>
  </si>
  <si>
    <t>=</t>
  </si>
  <si>
    <t>t%</t>
  </si>
  <si>
    <t>Kliop. Frakc.</t>
  </si>
  <si>
    <t>Összesen</t>
  </si>
  <si>
    <t>Olivin frakciónáció moellezése, Putikov (BRE) bazanit lávakőzet esetében.</t>
  </si>
  <si>
    <t>Olivin- és klinopiroxén frakciónáció moellezése, Kissomlyó (KS) trachibazalt lávakőzet esetében.</t>
  </si>
  <si>
    <t>A teljes olivin  frakciónáció :</t>
  </si>
  <si>
    <t>A mért olivinek közül a 84 mol%-os vagy annál nagyobb Fo-tartalmú kristályok Fo-Ni tartalmát összevetettem a számolt olvadékokkal egyensúlyi olivinek Fo-Ni tartalmával (itt is csak a Fo ≥  84 mol% olivineket figyelembe véve).</t>
  </si>
  <si>
    <r>
      <t xml:space="preserve">A 4. pontban végzett összehasonlítás alapján a 10-es olivin-olvadék nikkel megoszlási együttható értékkel számolt Fo-Ni értékek képezik le legkisebb hibával a  valós olivin Fo-Ni trendet a Fo </t>
    </r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  <charset val="238"/>
        <scheme val="minor"/>
      </rPr>
      <t xml:space="preserve"> 84 mol % olivinek esetében. </t>
    </r>
  </si>
  <si>
    <t>1 - 6 lépés</t>
  </si>
  <si>
    <t>Lépések</t>
  </si>
  <si>
    <r>
      <t>A Fo ≥ 84 mol% mért olivinek Fo-Ni tartalmát legjobban leképező, a számolt olivinek adataai alapján rajzolt Fo-Ni görbe (D</t>
    </r>
    <r>
      <rPr>
        <vertAlign val="subscript"/>
        <sz val="11"/>
        <color theme="1"/>
        <rFont val="Calibri"/>
        <family val="2"/>
        <charset val="238"/>
        <scheme val="minor"/>
      </rPr>
      <t>Ni</t>
    </r>
    <r>
      <rPr>
        <sz val="11"/>
        <color theme="1"/>
        <rFont val="Calibri"/>
        <family val="2"/>
        <charset val="238"/>
        <scheme val="minor"/>
      </rPr>
      <t>(ol-olv)=10).</t>
    </r>
  </si>
  <si>
    <r>
      <t xml:space="preserve">A Fo </t>
    </r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  <charset val="238"/>
        <scheme val="minor"/>
      </rPr>
      <t xml:space="preserve"> 82.99 mol% mért olivinek Fo-Ni tartalmát legjobban leképező, a számolt olivinek adataai alapján rajzolt Fo-Ni görbe (DNi(ol-olv)=16).</t>
    </r>
  </si>
  <si>
    <t>Σ ol frakc.</t>
  </si>
  <si>
    <t>ol frakc.</t>
  </si>
  <si>
    <t>Mivel a legmasasabb Ni-tartalmú olivin (G5-S4) Fo-szegényebb, mint a teljeskőzettel egyensúlyi olivinnek lennie kellene, a teljeskőzettel egyensúlyt tartó hipotetikus olivin Ni-tartalma az "G5-S4" olivinénél csak magasabb lehet. Az 1. pontban megadott mértékű olivin frakciónációt (2,6 m/m%) figyelembe véve 6-20 olivin-olvadék nikkel meoszlási együttható mellett kiszámoljuk a teljeskőzettel egyensúlyt tartól olivin lehetséges Ni-tatalmát (Z3-AN3).</t>
  </si>
  <si>
    <t>A tisztán olivin (4.43 m/m%) és az olivin+klinopiroxén (1.01 + 21.65 m/m%) frakciónáció mértékét összegeztem, ami a teljes frakciónációt tekintve 5,4 m/m% olivin és 20,69 m/m% klinopiroxén frakciónációt jelent.</t>
  </si>
  <si>
    <t>A különböző olivin+klinopiroxén frakciónáció lehetőségekhez kiszámoltam a frakciónáció végén kialakuló maradékolvadék összetételét és a vele egyensúlyt tartó olivin Fo-tartalmát.  Amikor ez utóbbi megegyezett az olivin+piroxén frakciónációs trend legkisebb értékével (75,04 mol%), az ahhot tartozó olivin és klinopiroxén frakciónáció mennyiségét fogadtam el.</t>
  </si>
  <si>
    <t>Az előző pontban írt (83 mol % Fo -1300 ppm Ni és 75,04 mol% Fo - 778 ppm Ni) olivin-piroxén együttkristályosodást mutató lineáris trend Ni-szélsőértékei, az első lépésekben meghatározott olivin-olvadék (16) és a szkirodalmból vett piroxén-olvadék nikkel (2,8) nikkel megoszlási együttható mellett, eltéről olivin+klinopiroxén aránnyal és mennyiséggel modelleztem a Ni-frakciónációt.</t>
  </si>
  <si>
    <t>Az fent említett, modellezett Fo-Ni trendet a mért olivinek Fo-Ni értékei nem követik teljes mértékben. Mintegy 4,43 m/m% olivin frakciónációt követően, a ~83 mol% Fo - 1300 ppm Ni pontnál elhagyják azt és egy lineáris trendre illeszkednek, aminek a legalacsonyabb  Fo- és Ni-tartalmú "végét" a ''ks06_ol9" olivin képviseli (75,04 mol % Fo, 778 ppm Ni). Ezek alapján a tisztán olivin frakciónáció 4,43 m/m% volt.</t>
  </si>
  <si>
    <r>
      <t xml:space="preserve">Ugyan úgy történik mint az "ol-frakc: BRE" fülön.                      A  a 16-os olivin-olvadék nikkel megoszlási együttható értékkel számolt Fo-Ni értékek képezik le legkisebb hibával a  valós olivin Fo-Ni trendet a 75. percentilis feletti,  Fo </t>
    </r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  <charset val="238"/>
        <scheme val="minor"/>
      </rPr>
      <t xml:space="preserve"> 82,89 mol % olivinek esetében. </t>
    </r>
  </si>
  <si>
    <t>95,57 t%</t>
  </si>
  <si>
    <t>0,9557*1,01 t %</t>
  </si>
  <si>
    <t>0,9557*21,65 t%</t>
  </si>
  <si>
    <t>4,43+0,97</t>
  </si>
  <si>
    <t>4,43 t%</t>
  </si>
  <si>
    <t>Olivin-klinopiroxén együttkristályosodás (1,01+21,65 t%) után a maradékolvadék összetétele:</t>
  </si>
  <si>
    <t>A mért olivin Fo-Ni értékek teljesen illeszkednek a 10-es olivin-olvadék nikkel megoszlási együttható értékkel számolt Fo-Ni trendre (azaz nem volt érdemi klinopiroxén frakciónáció), a legkisebb Fo-tartalmú mért olivin (82.34 mol%) alapján a becsült olivin frakciónáció 12,5 m/m% (X17).</t>
  </si>
  <si>
    <t>Az 1. lépésben a teljeskőzetből 2,6 m/m% olivint kivonva egy, a legnagyobb Ni-tartalmú olivinnel egyensúlyi olvadék összetételt kaptunk (G6-S6). Ezt az olvadék-összetételt tovább módosítjuk mindig egyre kisebb Fo-tartalmú olivint kivonva az új olvadék-összetételekből (G6-S22 tartomány). Az adott, számolt olvadék-összetétellel egyensúlyi olivin Fo-tartalma az "U" oszlopban szerepel. Pl. a "G6-S6" olvadékból 4 m/m% (W7),  "G7-S7" összetételű olivint kivonva kapjuk meg a "G8-S8" olvadékot, amivel 85,02 mol % Fo-tartalmú olivin tart egyensúlyt (U8).</t>
  </si>
  <si>
    <t>A teljes kőzet összetétel (G4-S4) Mg-ban gazdagabb, mint a leg Fo-gazdagabb olivin (F5-S5), az eltérés 2,6 m/m% olivin frakciónávióval magyarázható (W5).</t>
  </si>
  <si>
    <t>12,5 t %</t>
  </si>
  <si>
    <t xml:space="preserve"> -&gt;</t>
  </si>
  <si>
    <t xml:space="preserve">Az az olivin-(H74) és klinopiroxén (J74) mennyiség, amit a kezdeti, 4,43 m/m%-os olivin frakciónáció (X9) utáni maradék olvadékból (V60-Ah60) kivonva az új olvadékkal egyensúlyban lévő olivin Fo-taralma 75,04, Ni-tartalma 778 ppm lenne. </t>
  </si>
  <si>
    <t>Ni (ppm)</t>
  </si>
  <si>
    <t>Fo (mol%)</t>
  </si>
  <si>
    <t>teljes kőzet összetétel*</t>
  </si>
  <si>
    <r>
      <t>* A mért teljes kőzet összetételt a LOI levonása után 100%-ra normáltuk, majd ezt követően a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-ként kifejezett összvas-tartalmat Fe</t>
    </r>
    <r>
      <rPr>
        <vertAlign val="superscript"/>
        <sz val="11"/>
        <color theme="1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>/Fe</t>
    </r>
    <r>
      <rPr>
        <vertAlign val="superscript"/>
        <sz val="11"/>
        <color theme="1"/>
        <rFont val="Calibri"/>
        <family val="2"/>
        <charset val="238"/>
        <scheme val="minor"/>
      </rPr>
      <t>2+</t>
    </r>
    <r>
      <rPr>
        <sz val="11"/>
        <color theme="1"/>
        <rFont val="Calibri"/>
        <family val="2"/>
        <charset val="238"/>
        <scheme val="minor"/>
      </rPr>
      <t xml:space="preserve"> = 0,15 arány alkalmazásvával szétosztottuk FeO-ra és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-ra.</t>
    </r>
  </si>
  <si>
    <r>
      <t>* A mért teljes kőzet összetételt a LOI levonása után 100%-ra normáltuk, majd ezt követően a 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-ként kifejezett összvas-tartalmat Fe</t>
    </r>
    <r>
      <rPr>
        <vertAlign val="superscript"/>
        <sz val="11"/>
        <color theme="1"/>
        <rFont val="Calibri"/>
        <family val="2"/>
        <charset val="238"/>
        <scheme val="minor"/>
      </rPr>
      <t>3+</t>
    </r>
    <r>
      <rPr>
        <sz val="11"/>
        <color theme="1"/>
        <rFont val="Calibri"/>
        <family val="2"/>
        <charset val="238"/>
        <scheme val="minor"/>
      </rPr>
      <t>/Fe</t>
    </r>
    <r>
      <rPr>
        <vertAlign val="superscript"/>
        <sz val="11"/>
        <color theme="1"/>
        <rFont val="Calibri"/>
        <family val="2"/>
        <charset val="238"/>
        <scheme val="minor"/>
      </rPr>
      <t>2+</t>
    </r>
    <r>
      <rPr>
        <sz val="11"/>
        <color theme="1"/>
        <rFont val="Calibri"/>
        <family val="2"/>
        <charset val="238"/>
        <scheme val="minor"/>
      </rPr>
      <t xml:space="preserve"> = 0,15 arány alkalmazásvával szétosztottuk FeO-ra és Fe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-ra.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</si>
</sst>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5" borderId="0" xfId="0" applyFill="1"/>
    <xf numFmtId="2" fontId="0" fillId="5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Font="1"/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2" fontId="0" fillId="5" borderId="0" xfId="1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4" borderId="0" xfId="0" applyNumberFormat="1" applyFill="1"/>
    <xf numFmtId="0" fontId="0" fillId="4" borderId="0" xfId="0" applyFill="1"/>
    <xf numFmtId="2" fontId="0" fillId="4" borderId="0" xfId="1" applyNumberFormat="1" applyFont="1" applyFill="1" applyAlignment="1">
      <alignment horizontal="center"/>
    </xf>
    <xf numFmtId="2" fontId="10" fillId="4" borderId="0" xfId="0" applyNumberFormat="1" applyFont="1" applyFill="1" applyBorder="1" applyAlignment="1" applyProtection="1">
      <alignment horizontal="center"/>
    </xf>
    <xf numFmtId="2" fontId="10" fillId="4" borderId="0" xfId="0" applyNumberFormat="1" applyFont="1" applyFill="1" applyAlignment="1">
      <alignment horizontal="center"/>
    </xf>
    <xf numFmtId="0" fontId="0" fillId="0" borderId="0" xfId="0" applyFill="1" applyAlignment="1"/>
    <xf numFmtId="2" fontId="0" fillId="4" borderId="0" xfId="0" applyNumberFormat="1" applyFont="1" applyFill="1" applyAlignment="1">
      <alignment horizontal="center"/>
    </xf>
    <xf numFmtId="0" fontId="1" fillId="2" borderId="0" xfId="0" applyFont="1" applyFill="1"/>
    <xf numFmtId="2" fontId="1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0" fillId="0" borderId="0" xfId="0" applyNumberFormat="1" applyAlignment="1"/>
    <xf numFmtId="164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3" borderId="0" xfId="0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0" fillId="0" borderId="0" xfId="0" applyFill="1"/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10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1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16" fontId="0" fillId="0" borderId="0" xfId="0" applyNumberFormat="1" applyAlignment="1">
      <alignment horizontal="right"/>
    </xf>
    <xf numFmtId="2" fontId="13" fillId="0" borderId="0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Fill="1"/>
    <xf numFmtId="2" fontId="0" fillId="0" borderId="0" xfId="1" applyNumberFormat="1" applyFont="1" applyFill="1" applyAlignment="1"/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BRE'!$AA$3:$AA$9</c:f>
              <c:numCache>
                <c:formatCode>0</c:formatCode>
                <c:ptCount val="7"/>
                <c:pt idx="0" formatCode="General">
                  <c:v>2040</c:v>
                </c:pt>
                <c:pt idx="1">
                  <c:v>1807</c:v>
                </c:pt>
                <c:pt idx="2">
                  <c:v>1806.6717582714468</c:v>
                </c:pt>
                <c:pt idx="4">
                  <c:v>1449.9884691487455</c:v>
                </c:pt>
                <c:pt idx="6">
                  <c:v>1301.2512092120412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BRE'!$AC$3:$AC$9</c:f>
              <c:numCache>
                <c:formatCode>0</c:formatCode>
                <c:ptCount val="7"/>
                <c:pt idx="0" formatCode="General">
                  <c:v>2142</c:v>
                </c:pt>
                <c:pt idx="1">
                  <c:v>1807</c:v>
                </c:pt>
                <c:pt idx="2">
                  <c:v>1807.0417646475407</c:v>
                </c:pt>
                <c:pt idx="4">
                  <c:v>1328.1514480423593</c:v>
                </c:pt>
                <c:pt idx="6">
                  <c:v>1141.4130579294474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BRE'!$AE$3:$AE$9</c:f>
              <c:numCache>
                <c:formatCode>0</c:formatCode>
                <c:ptCount val="7"/>
                <c:pt idx="0" formatCode="General">
                  <c:v>2249</c:v>
                </c:pt>
                <c:pt idx="1">
                  <c:v>1807</c:v>
                </c:pt>
                <c:pt idx="2">
                  <c:v>1807.331485240903</c:v>
                </c:pt>
                <c:pt idx="4">
                  <c:v>1216.497838228003</c:v>
                </c:pt>
                <c:pt idx="6">
                  <c:v>1001.1639821272747</c:v>
                </c:pt>
              </c:numCache>
            </c:numRef>
          </c:y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BRE'!$AG$3:$AG$9</c:f>
              <c:numCache>
                <c:formatCode>0</c:formatCode>
                <c:ptCount val="7"/>
                <c:pt idx="0" formatCode="General">
                  <c:v>2360</c:v>
                </c:pt>
                <c:pt idx="1">
                  <c:v>1807</c:v>
                </c:pt>
                <c:pt idx="2">
                  <c:v>1806.591644574575</c:v>
                </c:pt>
                <c:pt idx="4">
                  <c:v>1113.5959466740501</c:v>
                </c:pt>
                <c:pt idx="6">
                  <c:v>877.64757269503968</c:v>
                </c:pt>
              </c:numCache>
            </c:numRef>
          </c:yVal>
          <c:smooth val="0"/>
        </c:ser>
        <c:ser>
          <c:idx val="4"/>
          <c:order val="4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BRE'!$AK$3:$AK$9</c:f>
              <c:numCache>
                <c:formatCode>0</c:formatCode>
                <c:ptCount val="7"/>
                <c:pt idx="0" formatCode="General">
                  <c:v>2601</c:v>
                </c:pt>
                <c:pt idx="1">
                  <c:v>1807</c:v>
                </c:pt>
                <c:pt idx="2">
                  <c:v>1806.7065423130193</c:v>
                </c:pt>
                <c:pt idx="4">
                  <c:v>933.9927296979439</c:v>
                </c:pt>
                <c:pt idx="6">
                  <c:v>675.0458756768893</c:v>
                </c:pt>
              </c:numCache>
            </c:numRef>
          </c:yVal>
          <c:smooth val="0"/>
        </c:ser>
        <c:ser>
          <c:idx val="5"/>
          <c:order val="5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'ol_frakc BRE'!$Z$3:$Z$9</c:f>
              <c:numCache>
                <c:formatCode>0.00</c:formatCode>
                <c:ptCount val="7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</c:numCache>
            </c:numRef>
          </c:xVal>
          <c:yVal>
            <c:numRef>
              <c:f>'ol_frakc BRE'!$AO$3:$AO$9</c:f>
              <c:numCache>
                <c:formatCode>0</c:formatCode>
                <c:ptCount val="7"/>
                <c:pt idx="0" formatCode="General">
                  <c:v>2867</c:v>
                </c:pt>
                <c:pt idx="1">
                  <c:v>1807</c:v>
                </c:pt>
                <c:pt idx="2">
                  <c:v>1807.0668900160936</c:v>
                </c:pt>
                <c:pt idx="4">
                  <c:v>783.46272961496595</c:v>
                </c:pt>
                <c:pt idx="6">
                  <c:v>519.28456247976169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707056"/>
        <c:axId val="98707616"/>
      </c:scatterChart>
      <c:valAx>
        <c:axId val="98707056"/>
        <c:scaling>
          <c:orientation val="minMax"/>
          <c:min val="8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8707616"/>
        <c:crosses val="autoZero"/>
        <c:crossBetween val="midCat"/>
      </c:valAx>
      <c:valAx>
        <c:axId val="98707616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8707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'ol_frakc BRE'!$Z$3:$Z$21</c:f>
              <c:numCache>
                <c:formatCode>0.00</c:formatCode>
                <c:ptCount val="19"/>
                <c:pt idx="0">
                  <c:v>87.58</c:v>
                </c:pt>
                <c:pt idx="2">
                  <c:v>86.7</c:v>
                </c:pt>
                <c:pt idx="4">
                  <c:v>85.02</c:v>
                </c:pt>
                <c:pt idx="6">
                  <c:v>84.01</c:v>
                </c:pt>
                <c:pt idx="8">
                  <c:v>83.63</c:v>
                </c:pt>
                <c:pt idx="10">
                  <c:v>82.94</c:v>
                </c:pt>
                <c:pt idx="12">
                  <c:v>82.31</c:v>
                </c:pt>
                <c:pt idx="14">
                  <c:v>81.64</c:v>
                </c:pt>
                <c:pt idx="16">
                  <c:v>79.69</c:v>
                </c:pt>
                <c:pt idx="18">
                  <c:v>73.459999999999994</c:v>
                </c:pt>
              </c:numCache>
            </c:numRef>
          </c:xVal>
          <c:yVal>
            <c:numRef>
              <c:f>'ol_frakc BRE'!$AE$3:$AE$21</c:f>
              <c:numCache>
                <c:formatCode>0</c:formatCode>
                <c:ptCount val="19"/>
                <c:pt idx="0" formatCode="General">
                  <c:v>2249</c:v>
                </c:pt>
                <c:pt idx="1">
                  <c:v>1807</c:v>
                </c:pt>
                <c:pt idx="2">
                  <c:v>1807.331485240903</c:v>
                </c:pt>
                <c:pt idx="4">
                  <c:v>1216.497838228003</c:v>
                </c:pt>
                <c:pt idx="6">
                  <c:v>1001.1639821272747</c:v>
                </c:pt>
                <c:pt idx="8">
                  <c:v>934.23264533767133</c:v>
                </c:pt>
                <c:pt idx="10">
                  <c:v>828.6989208168327</c:v>
                </c:pt>
                <c:pt idx="12">
                  <c:v>748.99495375999641</c:v>
                </c:pt>
                <c:pt idx="14">
                  <c:v>676.17939519137144</c:v>
                </c:pt>
                <c:pt idx="16">
                  <c:v>520.90651219092365</c:v>
                </c:pt>
                <c:pt idx="18">
                  <c:v>301.85567027200028</c:v>
                </c:pt>
              </c:numCache>
            </c:numRef>
          </c:yVal>
          <c:smooth val="0"/>
        </c:ser>
        <c:ser>
          <c:idx val="1"/>
          <c:order val="1"/>
          <c:tx>
            <c:v>M+Munka2!$B$24:$B$37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'ol_frakc BRE'!$B$24:$B$37</c:f>
              <c:numCache>
                <c:formatCode>0.0000</c:formatCode>
                <c:ptCount val="14"/>
                <c:pt idx="0">
                  <c:v>86.732822933435685</c:v>
                </c:pt>
                <c:pt idx="1">
                  <c:v>86.703895544326244</c:v>
                </c:pt>
                <c:pt idx="2">
                  <c:v>85.02941868079057</c:v>
                </c:pt>
                <c:pt idx="3">
                  <c:v>84.425265880722307</c:v>
                </c:pt>
                <c:pt idx="4">
                  <c:v>84.100524904711705</c:v>
                </c:pt>
                <c:pt idx="5">
                  <c:v>84.00893262285642</c:v>
                </c:pt>
                <c:pt idx="6">
                  <c:v>83.957512968233544</c:v>
                </c:pt>
                <c:pt idx="7">
                  <c:v>83.625647420567645</c:v>
                </c:pt>
                <c:pt idx="8">
                  <c:v>82.991375414579949</c:v>
                </c:pt>
                <c:pt idx="9">
                  <c:v>82.949007590860859</c:v>
                </c:pt>
                <c:pt idx="10">
                  <c:v>82.339795621545775</c:v>
                </c:pt>
              </c:numCache>
            </c:numRef>
          </c:xVal>
          <c:yVal>
            <c:numRef>
              <c:f>'ol_frakc BRE'!$C$24:$C$37</c:f>
              <c:numCache>
                <c:formatCode>0</c:formatCode>
                <c:ptCount val="14"/>
                <c:pt idx="0">
                  <c:v>1650.1743139901034</c:v>
                </c:pt>
                <c:pt idx="1">
                  <c:v>1807.3337724653516</c:v>
                </c:pt>
                <c:pt idx="2">
                  <c:v>1650.1743139901034</c:v>
                </c:pt>
                <c:pt idx="3">
                  <c:v>1021.5364800891117</c:v>
                </c:pt>
                <c:pt idx="4">
                  <c:v>942.95675085148775</c:v>
                </c:pt>
                <c:pt idx="5">
                  <c:v>864.3770216138638</c:v>
                </c:pt>
                <c:pt idx="6">
                  <c:v>942.95675085148775</c:v>
                </c:pt>
                <c:pt idx="7">
                  <c:v>1178.6959385643597</c:v>
                </c:pt>
                <c:pt idx="8">
                  <c:v>628.63783390099184</c:v>
                </c:pt>
                <c:pt idx="9">
                  <c:v>864.3770216138638</c:v>
                </c:pt>
                <c:pt idx="10">
                  <c:v>785.79729237623985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33104"/>
        <c:axId val="216533664"/>
      </c:scatterChart>
      <c:valAx>
        <c:axId val="216533104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6533664"/>
        <c:crosses val="autoZero"/>
        <c:crossBetween val="midCat"/>
      </c:valAx>
      <c:valAx>
        <c:axId val="2165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653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KS'!$Z$4:$Z$10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2382.2792470413974</c:v>
                </c:pt>
                <c:pt idx="4">
                  <c:v>2153.5131517445634</c:v>
                </c:pt>
                <c:pt idx="6">
                  <c:v>1951.8330303309053</c:v>
                </c:pt>
              </c:numCache>
            </c:numRef>
          </c:yVal>
          <c:smooth val="0"/>
        </c:ser>
        <c:ser>
          <c:idx val="1"/>
          <c:order val="1"/>
          <c:tx>
            <c:v>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KS'!$AB$4:$AB$10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2361.1241368275191</c:v>
                </c:pt>
                <c:pt idx="4">
                  <c:v>2049.9139276563192</c:v>
                </c:pt>
                <c:pt idx="6">
                  <c:v>1786.2770351480569</c:v>
                </c:pt>
              </c:numCache>
            </c:numRef>
          </c:yVal>
          <c:smooth val="0"/>
        </c:ser>
        <c:ser>
          <c:idx val="2"/>
          <c:order val="2"/>
          <c:tx>
            <c:v>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KS'!$AD$4:$AD$10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2340.1568881704734</c:v>
                </c:pt>
                <c:pt idx="4">
                  <c:v>1951.2985594702275</c:v>
                </c:pt>
                <c:pt idx="6">
                  <c:v>1634.7636281964046</c:v>
                </c:pt>
              </c:numCache>
            </c:numRef>
          </c:yVal>
          <c:smooth val="0"/>
        </c:ser>
        <c:ser>
          <c:idx val="3"/>
          <c:order val="3"/>
          <c:tx>
            <c:v>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KS'!$AF$4:$AF$10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2319.3758328225349</c:v>
                </c:pt>
                <c:pt idx="4">
                  <c:v>1857.4272884441552</c:v>
                </c:pt>
                <c:pt idx="6">
                  <c:v>1496.1017062240649</c:v>
                </c:pt>
              </c:numCache>
            </c:numRef>
          </c:yVal>
          <c:smooth val="0"/>
        </c:ser>
        <c:ser>
          <c:idx val="4"/>
          <c:order val="4"/>
          <c:tx>
            <c:v>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KS'!$AH$4:$AH$10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2298.7793173503437</c:v>
                </c:pt>
                <c:pt idx="4">
                  <c:v>1768.0718899283577</c:v>
                </c:pt>
                <c:pt idx="6">
                  <c:v>1369.2011962830636</c:v>
                </c:pt>
              </c:numCache>
            </c:numRef>
          </c:yVal>
          <c:smooth val="0"/>
        </c:ser>
        <c:ser>
          <c:idx val="5"/>
          <c:order val="5"/>
          <c:tx>
            <c:v>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KS'!$AJ$4:$AJ$10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2278.3657030033578</c:v>
                </c:pt>
                <c:pt idx="4">
                  <c:v>1683.0151184940032</c:v>
                </c:pt>
                <c:pt idx="6">
                  <c:v>1253.064486260404</c:v>
                </c:pt>
              </c:numCache>
            </c:numRef>
          </c:yVal>
          <c:smooth val="0"/>
        </c:ser>
        <c:ser>
          <c:idx val="6"/>
          <c:order val="6"/>
          <c:tx>
            <c:v>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KS'!$AL$4:$AL$10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2258.1333655834619</c:v>
                </c:pt>
                <c:pt idx="4">
                  <c:v>1602.0501797549409</c:v>
                </c:pt>
                <c:pt idx="6">
                  <c:v>1146.7785822781589</c:v>
                </c:pt>
              </c:numCache>
            </c:numRef>
          </c:yVal>
          <c:smooth val="0"/>
        </c:ser>
        <c:ser>
          <c:idx val="7"/>
          <c:order val="7"/>
          <c:tx>
            <c:v>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'ol+cpx_frakc KS'!$Y$4:$Y$10</c:f>
              <c:numCache>
                <c:formatCode>General</c:formatCode>
                <c:ptCount val="7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</c:numCache>
            </c:numRef>
          </c:xVal>
          <c:yVal>
            <c:numRef>
              <c:f>'ol+cpx_frakc KS'!$AN$4:$AN$10</c:f>
              <c:numCache>
                <c:formatCode>0</c:formatCode>
                <c:ptCount val="7"/>
                <c:pt idx="0">
                  <c:v>2436</c:v>
                </c:pt>
                <c:pt idx="1">
                  <c:v>2436</c:v>
                </c:pt>
                <c:pt idx="2">
                  <c:v>2238.0806953157412</c:v>
                </c:pt>
                <c:pt idx="4">
                  <c:v>1524.9802275985815</c:v>
                </c:pt>
                <c:pt idx="6">
                  <c:v>1049.507931308978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462912"/>
        <c:axId val="217463472"/>
      </c:scatterChart>
      <c:valAx>
        <c:axId val="217462912"/>
        <c:scaling>
          <c:orientation val="minMax"/>
          <c:min val="8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7463472"/>
        <c:crosses val="autoZero"/>
        <c:crossBetween val="midCat"/>
        <c:majorUnit val="1"/>
      </c:valAx>
      <c:valAx>
        <c:axId val="2174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746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'ol+cpx_frakc KS'!$B$32:$B$84</c:f>
              <c:numCache>
                <c:formatCode>General</c:formatCode>
                <c:ptCount val="53"/>
                <c:pt idx="0">
                  <c:v>85.51</c:v>
                </c:pt>
                <c:pt idx="1">
                  <c:v>85.39</c:v>
                </c:pt>
                <c:pt idx="2">
                  <c:v>85.34</c:v>
                </c:pt>
                <c:pt idx="3">
                  <c:v>85.29</c:v>
                </c:pt>
                <c:pt idx="4">
                  <c:v>85.06</c:v>
                </c:pt>
                <c:pt idx="5">
                  <c:v>84.92</c:v>
                </c:pt>
                <c:pt idx="6">
                  <c:v>84.69</c:v>
                </c:pt>
                <c:pt idx="7">
                  <c:v>84.39</c:v>
                </c:pt>
                <c:pt idx="8">
                  <c:v>84.3</c:v>
                </c:pt>
                <c:pt idx="9">
                  <c:v>84.23</c:v>
                </c:pt>
                <c:pt idx="10">
                  <c:v>84.18</c:v>
                </c:pt>
                <c:pt idx="11">
                  <c:v>84.12</c:v>
                </c:pt>
                <c:pt idx="12">
                  <c:v>83.97</c:v>
                </c:pt>
                <c:pt idx="13">
                  <c:v>83.92</c:v>
                </c:pt>
                <c:pt idx="14">
                  <c:v>83.89</c:v>
                </c:pt>
                <c:pt idx="15">
                  <c:v>83.63</c:v>
                </c:pt>
                <c:pt idx="16">
                  <c:v>83.61</c:v>
                </c:pt>
                <c:pt idx="17">
                  <c:v>83.32</c:v>
                </c:pt>
                <c:pt idx="18">
                  <c:v>82.99</c:v>
                </c:pt>
                <c:pt idx="19">
                  <c:v>82.95</c:v>
                </c:pt>
                <c:pt idx="20">
                  <c:v>82.7</c:v>
                </c:pt>
                <c:pt idx="21">
                  <c:v>82.45</c:v>
                </c:pt>
                <c:pt idx="22">
                  <c:v>82.45</c:v>
                </c:pt>
                <c:pt idx="23">
                  <c:v>82.07</c:v>
                </c:pt>
                <c:pt idx="24">
                  <c:v>82.04</c:v>
                </c:pt>
                <c:pt idx="25">
                  <c:v>82</c:v>
                </c:pt>
                <c:pt idx="26">
                  <c:v>81.98</c:v>
                </c:pt>
                <c:pt idx="27">
                  <c:v>81.72</c:v>
                </c:pt>
                <c:pt idx="28">
                  <c:v>81.53</c:v>
                </c:pt>
                <c:pt idx="29">
                  <c:v>81.47</c:v>
                </c:pt>
                <c:pt idx="30">
                  <c:v>81.45</c:v>
                </c:pt>
                <c:pt idx="31">
                  <c:v>81.36</c:v>
                </c:pt>
                <c:pt idx="32">
                  <c:v>80.95</c:v>
                </c:pt>
                <c:pt idx="33">
                  <c:v>80.709999999999994</c:v>
                </c:pt>
                <c:pt idx="34">
                  <c:v>80.680000000000007</c:v>
                </c:pt>
                <c:pt idx="35">
                  <c:v>80.62</c:v>
                </c:pt>
                <c:pt idx="36">
                  <c:v>80.540000000000006</c:v>
                </c:pt>
                <c:pt idx="37">
                  <c:v>80.260000000000005</c:v>
                </c:pt>
                <c:pt idx="38">
                  <c:v>80.209999999999994</c:v>
                </c:pt>
                <c:pt idx="39">
                  <c:v>79.86</c:v>
                </c:pt>
                <c:pt idx="40">
                  <c:v>79.8</c:v>
                </c:pt>
                <c:pt idx="41">
                  <c:v>79.52</c:v>
                </c:pt>
                <c:pt idx="42">
                  <c:v>79.459999999999994</c:v>
                </c:pt>
                <c:pt idx="43">
                  <c:v>78.959999999999994</c:v>
                </c:pt>
                <c:pt idx="44">
                  <c:v>78.83</c:v>
                </c:pt>
                <c:pt idx="45">
                  <c:v>78.67</c:v>
                </c:pt>
                <c:pt idx="46">
                  <c:v>78.64</c:v>
                </c:pt>
                <c:pt idx="47">
                  <c:v>78.62</c:v>
                </c:pt>
                <c:pt idx="48">
                  <c:v>78</c:v>
                </c:pt>
                <c:pt idx="49">
                  <c:v>77.959999999999994</c:v>
                </c:pt>
                <c:pt idx="50">
                  <c:v>76.900000000000006</c:v>
                </c:pt>
                <c:pt idx="51">
                  <c:v>76.38</c:v>
                </c:pt>
                <c:pt idx="52">
                  <c:v>75.040000000000006</c:v>
                </c:pt>
              </c:numCache>
            </c:numRef>
          </c:xVal>
          <c:yVal>
            <c:numRef>
              <c:f>'ol+cpx_frakc KS'!$C$32:$C$84</c:f>
              <c:numCache>
                <c:formatCode>0</c:formatCode>
                <c:ptCount val="53"/>
                <c:pt idx="0">
                  <c:v>1752.3279619990149</c:v>
                </c:pt>
                <c:pt idx="1">
                  <c:v>2176.6584998821845</c:v>
                </c:pt>
                <c:pt idx="2">
                  <c:v>2435.9716063663432</c:v>
                </c:pt>
                <c:pt idx="3">
                  <c:v>2168.8005269584219</c:v>
                </c:pt>
                <c:pt idx="4">
                  <c:v>1618.7424222950538</c:v>
                </c:pt>
                <c:pt idx="5">
                  <c:v>1610.8844493712916</c:v>
                </c:pt>
                <c:pt idx="6">
                  <c:v>1783.7598536940643</c:v>
                </c:pt>
                <c:pt idx="7">
                  <c:v>1870.1975558554507</c:v>
                </c:pt>
                <c:pt idx="8">
                  <c:v>2058.7889060257485</c:v>
                </c:pt>
                <c:pt idx="9">
                  <c:v>1838.7656641604012</c:v>
                </c:pt>
                <c:pt idx="10">
                  <c:v>1642.316341066341</c:v>
                </c:pt>
                <c:pt idx="11">
                  <c:v>1351.5713428871322</c:v>
                </c:pt>
                <c:pt idx="12">
                  <c:v>1320.139451192083</c:v>
                </c:pt>
                <c:pt idx="13">
                  <c:v>1422.293099200994</c:v>
                </c:pt>
                <c:pt idx="14">
                  <c:v>1430.1510721247564</c:v>
                </c:pt>
                <c:pt idx="15">
                  <c:v>1107.974182250498</c:v>
                </c:pt>
                <c:pt idx="16">
                  <c:v>1265.1336407257461</c:v>
                </c:pt>
                <c:pt idx="17">
                  <c:v>1626.6003952188162</c:v>
                </c:pt>
                <c:pt idx="18">
                  <c:v>1304.4235053445582</c:v>
                </c:pt>
                <c:pt idx="19">
                  <c:v>1681.6062056851531</c:v>
                </c:pt>
                <c:pt idx="20">
                  <c:v>1249.4176948782213</c:v>
                </c:pt>
                <c:pt idx="21">
                  <c:v>1288.7075594970333</c:v>
                </c:pt>
                <c:pt idx="22">
                  <c:v>1194.4118844118843</c:v>
                </c:pt>
                <c:pt idx="23">
                  <c:v>1233.7017490306964</c:v>
                </c:pt>
                <c:pt idx="24">
                  <c:v>1288.7075594970333</c:v>
                </c:pt>
                <c:pt idx="25">
                  <c:v>1170.8379656405973</c:v>
                </c:pt>
                <c:pt idx="26">
                  <c:v>1430.1510721247564</c:v>
                </c:pt>
                <c:pt idx="27">
                  <c:v>1422.293099200994</c:v>
                </c:pt>
                <c:pt idx="28">
                  <c:v>1029.3944530128742</c:v>
                </c:pt>
                <c:pt idx="29">
                  <c:v>1139.4060739455476</c:v>
                </c:pt>
                <c:pt idx="30">
                  <c:v>1304.4235053445582</c:v>
                </c:pt>
                <c:pt idx="31">
                  <c:v>1587.3105306000045</c:v>
                </c:pt>
                <c:pt idx="32">
                  <c:v>1052.9683717841613</c:v>
                </c:pt>
                <c:pt idx="33">
                  <c:v>1115.8321551742604</c:v>
                </c:pt>
                <c:pt idx="34">
                  <c:v>754.36540068119018</c:v>
                </c:pt>
                <c:pt idx="35">
                  <c:v>927.24080500396292</c:v>
                </c:pt>
                <c:pt idx="36">
                  <c:v>950.81472377525006</c:v>
                </c:pt>
                <c:pt idx="37">
                  <c:v>762.2233736049526</c:v>
                </c:pt>
                <c:pt idx="38">
                  <c:v>1257.2756678019837</c:v>
                </c:pt>
                <c:pt idx="39">
                  <c:v>903.66688623267578</c:v>
                </c:pt>
                <c:pt idx="40">
                  <c:v>1021.5364800891117</c:v>
                </c:pt>
                <c:pt idx="41">
                  <c:v>1115.8321551742604</c:v>
                </c:pt>
                <c:pt idx="42">
                  <c:v>887.95094038515094</c:v>
                </c:pt>
                <c:pt idx="43">
                  <c:v>1115.8321551742604</c:v>
                </c:pt>
                <c:pt idx="44">
                  <c:v>1060.8263447079237</c:v>
                </c:pt>
                <c:pt idx="45">
                  <c:v>919.38283208020061</c:v>
                </c:pt>
                <c:pt idx="46">
                  <c:v>887.95094038515094</c:v>
                </c:pt>
                <c:pt idx="47">
                  <c:v>872.23499453762622</c:v>
                </c:pt>
                <c:pt idx="48">
                  <c:v>777.93931945247743</c:v>
                </c:pt>
                <c:pt idx="49">
                  <c:v>848.66107576633897</c:v>
                </c:pt>
                <c:pt idx="50">
                  <c:v>856.51904869010139</c:v>
                </c:pt>
                <c:pt idx="51">
                  <c:v>997.96256131782457</c:v>
                </c:pt>
                <c:pt idx="52">
                  <c:v>777.93931945247743</c:v>
                </c:pt>
              </c:numCache>
            </c:numRef>
          </c:yVal>
          <c:smooth val="0"/>
        </c:ser>
        <c:ser>
          <c:idx val="1"/>
          <c:order val="1"/>
          <c:tx>
            <c:v>M</c:v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'ol+cpx_frakc KS'!$Y$4:$Y$26</c:f>
              <c:numCache>
                <c:formatCode>General</c:formatCode>
                <c:ptCount val="23"/>
                <c:pt idx="0">
                  <c:v>85.34</c:v>
                </c:pt>
                <c:pt idx="2">
                  <c:v>85.13</c:v>
                </c:pt>
                <c:pt idx="4">
                  <c:v>84.11</c:v>
                </c:pt>
                <c:pt idx="6">
                  <c:v>82.99</c:v>
                </c:pt>
                <c:pt idx="8">
                  <c:v>82</c:v>
                </c:pt>
                <c:pt idx="10">
                  <c:v>80.95</c:v>
                </c:pt>
                <c:pt idx="12">
                  <c:v>79.86</c:v>
                </c:pt>
                <c:pt idx="14">
                  <c:v>78.67</c:v>
                </c:pt>
                <c:pt idx="16">
                  <c:v>77.959999999999994</c:v>
                </c:pt>
                <c:pt idx="18">
                  <c:v>76.900000000000006</c:v>
                </c:pt>
                <c:pt idx="20">
                  <c:v>75.040000000000006</c:v>
                </c:pt>
                <c:pt idx="22">
                  <c:v>71.97</c:v>
                </c:pt>
              </c:numCache>
            </c:numRef>
          </c:xVal>
          <c:yVal>
            <c:numRef>
              <c:f>'ol+cpx_frakc KS'!$AJ$4:$AJ$26</c:f>
              <c:numCache>
                <c:formatCode>0</c:formatCode>
                <c:ptCount val="23"/>
                <c:pt idx="0">
                  <c:v>2436</c:v>
                </c:pt>
                <c:pt idx="1">
                  <c:v>2436</c:v>
                </c:pt>
                <c:pt idx="2">
                  <c:v>2278.3657030033578</c:v>
                </c:pt>
                <c:pt idx="4">
                  <c:v>1683.0151184940032</c:v>
                </c:pt>
                <c:pt idx="6">
                  <c:v>1253.064486260404</c:v>
                </c:pt>
                <c:pt idx="8">
                  <c:v>990.17445292465334</c:v>
                </c:pt>
                <c:pt idx="10">
                  <c:v>790.93670310626737</c:v>
                </c:pt>
                <c:pt idx="12">
                  <c:v>639.00074525323078</c:v>
                </c:pt>
                <c:pt idx="14">
                  <c:v>517.23979176604792</c:v>
                </c:pt>
                <c:pt idx="16">
                  <c:v>460.18337025911654</c:v>
                </c:pt>
                <c:pt idx="18">
                  <c:v>390.7782551245669</c:v>
                </c:pt>
                <c:pt idx="20">
                  <c:v>302.92684613762043</c:v>
                </c:pt>
                <c:pt idx="22">
                  <c:v>212.79487773064898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467952"/>
        <c:axId val="217468512"/>
      </c:scatterChart>
      <c:valAx>
        <c:axId val="217467952"/>
        <c:scaling>
          <c:orientation val="minMax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7468512"/>
        <c:crosses val="autoZero"/>
        <c:crossBetween val="midCat"/>
      </c:valAx>
      <c:valAx>
        <c:axId val="217468512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7467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23</xdr:row>
      <xdr:rowOff>66676</xdr:rowOff>
    </xdr:from>
    <xdr:to>
      <xdr:col>16</xdr:col>
      <xdr:colOff>304800</xdr:colOff>
      <xdr:row>40</xdr:row>
      <xdr:rowOff>114300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24</xdr:row>
      <xdr:rowOff>147637</xdr:rowOff>
    </xdr:from>
    <xdr:to>
      <xdr:col>24</xdr:col>
      <xdr:colOff>57150</xdr:colOff>
      <xdr:row>39</xdr:row>
      <xdr:rowOff>33337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29</xdr:row>
      <xdr:rowOff>80961</xdr:rowOff>
    </xdr:from>
    <xdr:to>
      <xdr:col>15</xdr:col>
      <xdr:colOff>38100</xdr:colOff>
      <xdr:row>49</xdr:row>
      <xdr:rowOff>161924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252682</xdr:colOff>
      <xdr:row>29</xdr:row>
      <xdr:rowOff>37021</xdr:rowOff>
    </xdr:from>
    <xdr:to>
      <xdr:col>21</xdr:col>
      <xdr:colOff>338407</xdr:colOff>
      <xdr:row>50</xdr:row>
      <xdr:rowOff>70358</xdr:rowOff>
    </xdr:to>
    <xdr:grpSp>
      <xdr:nvGrpSpPr>
        <xdr:cNvPr id="14" name="Csoportba foglalás 13"/>
        <xdr:cNvGrpSpPr/>
      </xdr:nvGrpSpPr>
      <xdr:grpSpPr>
        <a:xfrm>
          <a:off x="11062658" y="5572304"/>
          <a:ext cx="4641551" cy="3996096"/>
          <a:chOff x="11062658" y="5563318"/>
          <a:chExt cx="4578650" cy="3996097"/>
        </a:xfrm>
      </xdr:grpSpPr>
      <xdr:graphicFrame macro="">
        <xdr:nvGraphicFramePr>
          <xdr:cNvPr id="10" name="Diagram 9"/>
          <xdr:cNvGraphicFramePr/>
        </xdr:nvGraphicFramePr>
        <xdr:xfrm>
          <a:off x="11062658" y="5563318"/>
          <a:ext cx="4578650" cy="39960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2" name="Egyenes összekötő 11"/>
          <xdr:cNvCxnSpPr/>
        </xdr:nvCxnSpPr>
        <xdr:spPr>
          <a:xfrm flipH="1">
            <a:off x="13435283" y="7661705"/>
            <a:ext cx="1003879" cy="619115"/>
          </a:xfrm>
          <a:prstGeom prst="line">
            <a:avLst/>
          </a:prstGeom>
          <a:ln w="25400">
            <a:solidFill>
              <a:schemeClr val="accent6">
                <a:lumMod val="75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9"/>
  <sheetViews>
    <sheetView topLeftCell="A13" zoomScaleNormal="100" workbookViewId="0">
      <selection activeCell="B16" sqref="B16"/>
    </sheetView>
  </sheetViews>
  <sheetFormatPr defaultRowHeight="15" x14ac:dyDescent="0.25"/>
  <cols>
    <col min="1" max="1" width="11.140625" bestFit="1" customWidth="1"/>
    <col min="6" max="6" width="11" bestFit="1" customWidth="1"/>
    <col min="12" max="12" width="13.42578125" bestFit="1" customWidth="1"/>
    <col min="13" max="13" width="9.5703125" bestFit="1" customWidth="1"/>
    <col min="14" max="15" width="10.5703125" bestFit="1" customWidth="1"/>
    <col min="16" max="16" width="9.5703125" bestFit="1" customWidth="1"/>
    <col min="17" max="18" width="10.5703125" bestFit="1" customWidth="1"/>
    <col min="19" max="21" width="9.5703125" bestFit="1" customWidth="1"/>
    <col min="30" max="30" width="9.140625" style="22"/>
    <col min="31" max="41" width="10" bestFit="1" customWidth="1"/>
  </cols>
  <sheetData>
    <row r="1" spans="1:41" x14ac:dyDescent="0.25">
      <c r="A1" s="77" t="s">
        <v>161</v>
      </c>
      <c r="B1" s="77"/>
      <c r="C1" s="77"/>
      <c r="D1" s="77"/>
      <c r="E1" s="77"/>
      <c r="F1" t="s">
        <v>39</v>
      </c>
      <c r="H1" t="s">
        <v>0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14</v>
      </c>
      <c r="V1" t="s">
        <v>15</v>
      </c>
      <c r="X1" t="s">
        <v>171</v>
      </c>
      <c r="Y1" s="13" t="s">
        <v>170</v>
      </c>
      <c r="Z1" s="13"/>
      <c r="AA1" s="76" t="s">
        <v>33</v>
      </c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</row>
    <row r="2" spans="1:41" ht="18.75" x14ac:dyDescent="0.35">
      <c r="A2" s="77"/>
      <c r="B2" s="77"/>
      <c r="C2" s="77"/>
      <c r="D2" s="77"/>
      <c r="E2" s="77"/>
      <c r="Y2" s="13"/>
      <c r="Z2" s="13"/>
      <c r="AA2" s="16" t="s">
        <v>36</v>
      </c>
      <c r="AB2" s="16" t="s">
        <v>34</v>
      </c>
      <c r="AC2" s="16" t="s">
        <v>35</v>
      </c>
      <c r="AD2" s="18" t="s">
        <v>66</v>
      </c>
      <c r="AE2" s="10" t="s">
        <v>67</v>
      </c>
      <c r="AF2" s="16" t="s">
        <v>57</v>
      </c>
      <c r="AG2" s="16" t="s">
        <v>58</v>
      </c>
      <c r="AH2" s="16" t="s">
        <v>59</v>
      </c>
      <c r="AI2" s="16" t="s">
        <v>60</v>
      </c>
      <c r="AJ2" s="16" t="s">
        <v>61</v>
      </c>
      <c r="AK2" s="16" t="s">
        <v>62</v>
      </c>
      <c r="AL2" s="16" t="s">
        <v>63</v>
      </c>
      <c r="AM2" s="16" t="s">
        <v>64</v>
      </c>
      <c r="AN2" s="16" t="s">
        <v>65</v>
      </c>
      <c r="AO2" s="16" t="s">
        <v>37</v>
      </c>
    </row>
    <row r="3" spans="1:41" x14ac:dyDescent="0.25">
      <c r="A3" s="77"/>
      <c r="B3" s="77"/>
      <c r="C3" s="77"/>
      <c r="D3" s="77"/>
      <c r="E3" s="77"/>
      <c r="Z3" s="5">
        <v>87.58</v>
      </c>
      <c r="AA3" s="17">
        <v>2040</v>
      </c>
      <c r="AB3" s="17">
        <v>2091</v>
      </c>
      <c r="AC3" s="17">
        <v>2142</v>
      </c>
      <c r="AD3" s="44">
        <v>2195</v>
      </c>
      <c r="AE3" s="47">
        <v>2249</v>
      </c>
      <c r="AF3" s="17">
        <v>2304</v>
      </c>
      <c r="AG3" s="17">
        <v>2360</v>
      </c>
      <c r="AH3" s="17">
        <v>2419</v>
      </c>
      <c r="AI3" s="17">
        <v>2478</v>
      </c>
      <c r="AJ3" s="17">
        <v>2539</v>
      </c>
      <c r="AK3" s="17">
        <v>2601</v>
      </c>
      <c r="AL3" s="17">
        <v>2666</v>
      </c>
      <c r="AM3" s="17">
        <v>2731</v>
      </c>
      <c r="AN3" s="17">
        <v>2798</v>
      </c>
      <c r="AO3" s="17">
        <v>2867</v>
      </c>
    </row>
    <row r="4" spans="1:41" x14ac:dyDescent="0.25">
      <c r="A4" s="78" t="s">
        <v>192</v>
      </c>
      <c r="B4" s="78"/>
      <c r="C4" s="78"/>
      <c r="D4" s="78"/>
      <c r="G4" s="6" t="s">
        <v>17</v>
      </c>
      <c r="H4" s="27">
        <v>44.71</v>
      </c>
      <c r="I4" s="27">
        <v>2.46</v>
      </c>
      <c r="J4" s="27">
        <v>13.18</v>
      </c>
      <c r="K4" s="27">
        <v>1.3795290573218106</v>
      </c>
      <c r="L4" s="27">
        <v>9.1968603821454042</v>
      </c>
      <c r="M4" s="27">
        <v>0.17</v>
      </c>
      <c r="N4" s="27">
        <v>10.91</v>
      </c>
      <c r="O4" s="27">
        <v>10.08</v>
      </c>
      <c r="P4" s="27">
        <v>4.04</v>
      </c>
      <c r="Q4" s="27">
        <v>1.72</v>
      </c>
      <c r="R4" s="27">
        <v>0.77</v>
      </c>
      <c r="S4" s="27">
        <v>2.8000000000000001E-2</v>
      </c>
      <c r="T4" s="27">
        <v>0.05</v>
      </c>
      <c r="U4" s="1"/>
      <c r="V4" s="5">
        <v>87.58</v>
      </c>
      <c r="W4" s="1"/>
      <c r="Y4" s="16"/>
      <c r="Z4" s="1"/>
      <c r="AA4" s="8">
        <v>1807</v>
      </c>
      <c r="AB4" s="8">
        <v>1807</v>
      </c>
      <c r="AC4" s="8">
        <v>1807</v>
      </c>
      <c r="AD4" s="19">
        <v>1807</v>
      </c>
      <c r="AE4" s="11">
        <v>1807</v>
      </c>
      <c r="AF4" s="8">
        <v>1807</v>
      </c>
      <c r="AG4" s="8">
        <v>1807</v>
      </c>
      <c r="AH4" s="8">
        <v>1807</v>
      </c>
      <c r="AI4" s="8">
        <v>1807</v>
      </c>
      <c r="AJ4" s="8">
        <v>1807</v>
      </c>
      <c r="AK4" s="8">
        <v>1807</v>
      </c>
      <c r="AL4" s="8">
        <v>1807</v>
      </c>
      <c r="AM4" s="8">
        <v>1807</v>
      </c>
      <c r="AN4" s="8">
        <v>1807</v>
      </c>
      <c r="AO4" s="8">
        <v>1807</v>
      </c>
    </row>
    <row r="5" spans="1:41" x14ac:dyDescent="0.25">
      <c r="A5" s="79" t="s">
        <v>40</v>
      </c>
      <c r="B5" s="79"/>
      <c r="C5" s="79"/>
      <c r="D5" s="79"/>
      <c r="F5" s="40" t="s">
        <v>50</v>
      </c>
      <c r="G5" s="3" t="s">
        <v>18</v>
      </c>
      <c r="H5" s="28">
        <v>39.770000000000003</v>
      </c>
      <c r="I5" s="4"/>
      <c r="J5" s="4"/>
      <c r="K5" s="4"/>
      <c r="L5" s="28">
        <v>12.69</v>
      </c>
      <c r="M5" s="28">
        <v>0.19</v>
      </c>
      <c r="N5" s="28">
        <v>46.43</v>
      </c>
      <c r="O5" s="28">
        <v>0.04</v>
      </c>
      <c r="P5" s="4"/>
      <c r="Q5" s="4"/>
      <c r="R5" s="4"/>
      <c r="S5" s="28">
        <v>0.23</v>
      </c>
      <c r="T5" s="28">
        <v>0.01</v>
      </c>
      <c r="U5" s="4">
        <v>86.703900000000004</v>
      </c>
      <c r="V5" s="1"/>
      <c r="W5" s="23"/>
      <c r="X5" s="23">
        <v>2.6</v>
      </c>
      <c r="Y5" s="23">
        <f>X5</f>
        <v>2.6</v>
      </c>
      <c r="Z5" s="5">
        <v>86.7</v>
      </c>
      <c r="AA5" s="45">
        <v>1806.6717582714468</v>
      </c>
      <c r="AB5" s="45">
        <v>1807.3944269747556</v>
      </c>
      <c r="AC5" s="45">
        <v>1807.0417646475407</v>
      </c>
      <c r="AD5" s="45">
        <v>1807.3117242015499</v>
      </c>
      <c r="AE5" s="48">
        <v>1807.331485240903</v>
      </c>
      <c r="AF5" s="45">
        <v>1807.0936150231923</v>
      </c>
      <c r="AG5" s="45">
        <v>1806.591644574575</v>
      </c>
      <c r="AH5" s="45">
        <v>1807.3142812324047</v>
      </c>
      <c r="AI5" s="45">
        <v>1806.9616345433838</v>
      </c>
      <c r="AJ5" s="45">
        <v>1807.0083034475849</v>
      </c>
      <c r="AK5" s="45">
        <v>1806.7065423130193</v>
      </c>
      <c r="AL5" s="45">
        <v>1807.4122762026734</v>
      </c>
      <c r="AM5" s="45">
        <v>1807.0434718972517</v>
      </c>
      <c r="AN5" s="45">
        <v>1806.9428967937258</v>
      </c>
      <c r="AO5" s="45">
        <v>1807.0668900160936</v>
      </c>
    </row>
    <row r="6" spans="1:41" x14ac:dyDescent="0.25">
      <c r="A6" s="80" t="s">
        <v>69</v>
      </c>
      <c r="B6" s="80"/>
      <c r="C6" s="80"/>
      <c r="D6" s="80"/>
      <c r="G6" s="31" t="s">
        <v>43</v>
      </c>
      <c r="H6" s="32">
        <v>44.838440000000006</v>
      </c>
      <c r="I6" s="32">
        <v>2.5239600000000002</v>
      </c>
      <c r="J6" s="32">
        <v>13.522679999999999</v>
      </c>
      <c r="K6" s="32">
        <v>1.4153968128121777</v>
      </c>
      <c r="L6" s="32">
        <v>9.1060387520811847</v>
      </c>
      <c r="M6" s="32">
        <v>0.16948000000000002</v>
      </c>
      <c r="N6" s="32">
        <v>9.986480000000002</v>
      </c>
      <c r="O6" s="32">
        <v>10.341040000000001</v>
      </c>
      <c r="P6" s="32">
        <v>4.1450399999999998</v>
      </c>
      <c r="Q6" s="32">
        <v>1.7647200000000001</v>
      </c>
      <c r="R6" s="32">
        <v>0.79002000000000006</v>
      </c>
      <c r="S6" s="32">
        <v>2.2748000000000001E-2</v>
      </c>
      <c r="T6" s="32">
        <v>5.1040000000000002E-2</v>
      </c>
      <c r="U6" s="1"/>
      <c r="V6" s="5">
        <v>86.7</v>
      </c>
      <c r="W6" s="1"/>
      <c r="X6" s="1"/>
      <c r="Y6" s="1"/>
      <c r="Z6" s="1"/>
      <c r="AA6" s="9"/>
      <c r="AB6" s="9"/>
      <c r="AC6" s="9"/>
      <c r="AD6" s="9"/>
      <c r="AE6" s="12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x14ac:dyDescent="0.25">
      <c r="B7" s="35"/>
      <c r="F7" s="40" t="s">
        <v>50</v>
      </c>
      <c r="G7" s="3" t="s">
        <v>41</v>
      </c>
      <c r="H7" s="28">
        <v>39.770000000000003</v>
      </c>
      <c r="I7" s="4"/>
      <c r="J7" s="4"/>
      <c r="K7" s="4"/>
      <c r="L7" s="28">
        <v>12.69</v>
      </c>
      <c r="M7" s="28">
        <v>0.19</v>
      </c>
      <c r="N7" s="28">
        <v>46.43</v>
      </c>
      <c r="O7" s="28">
        <v>0.04</v>
      </c>
      <c r="P7" s="4"/>
      <c r="Q7" s="4"/>
      <c r="R7" s="4"/>
      <c r="S7" s="28">
        <v>0.23</v>
      </c>
      <c r="T7" s="28">
        <v>0.01</v>
      </c>
      <c r="U7" s="4">
        <v>86.703900000000004</v>
      </c>
      <c r="V7" s="1"/>
      <c r="W7" s="1"/>
      <c r="X7" s="1">
        <v>4</v>
      </c>
      <c r="Y7" s="1">
        <f>Y5+X7</f>
        <v>6.6</v>
      </c>
      <c r="Z7" s="5">
        <v>85.02</v>
      </c>
      <c r="AA7" s="45">
        <v>1449.9884691487455</v>
      </c>
      <c r="AB7" s="45">
        <v>1388.1464609395516</v>
      </c>
      <c r="AC7" s="45">
        <v>1328.1514480423593</v>
      </c>
      <c r="AD7" s="46">
        <v>1271.1872680555941</v>
      </c>
      <c r="AE7" s="48">
        <v>1216.497838228003</v>
      </c>
      <c r="AF7" s="46">
        <v>1163.995327703431</v>
      </c>
      <c r="AG7" s="46">
        <v>1113.5959466740501</v>
      </c>
      <c r="AH7" s="46">
        <v>1066.1010795484019</v>
      </c>
      <c r="AI7" s="46">
        <v>1020.0247109396271</v>
      </c>
      <c r="AJ7" s="46">
        <v>976.15541572426002</v>
      </c>
      <c r="AK7" s="46">
        <v>933.9927296979439</v>
      </c>
      <c r="AL7" s="46">
        <v>894.14955502806129</v>
      </c>
      <c r="AM7" s="46">
        <v>855.49720708403879</v>
      </c>
      <c r="AN7" s="46">
        <v>818.63721244355384</v>
      </c>
      <c r="AO7" s="46">
        <v>783.46272961496595</v>
      </c>
    </row>
    <row r="8" spans="1:41" ht="18.75" customHeight="1" x14ac:dyDescent="0.25">
      <c r="A8" s="81" t="s">
        <v>194</v>
      </c>
      <c r="B8" s="81"/>
      <c r="C8" s="81"/>
      <c r="D8" s="81"/>
      <c r="G8" s="31" t="s">
        <v>19</v>
      </c>
      <c r="H8" s="32">
        <v>45.036040000000007</v>
      </c>
      <c r="I8" s="32">
        <v>2.62236</v>
      </c>
      <c r="J8" s="32">
        <v>14.04988</v>
      </c>
      <c r="K8" s="32">
        <v>1.4705779751050503</v>
      </c>
      <c r="L8" s="32">
        <v>8.9663131673670016</v>
      </c>
      <c r="M8" s="32">
        <v>0.16868000000000002</v>
      </c>
      <c r="N8" s="32">
        <v>8.5656800000000004</v>
      </c>
      <c r="O8" s="32">
        <v>10.742640000000002</v>
      </c>
      <c r="P8" s="32">
        <v>4.3066400000000007</v>
      </c>
      <c r="Q8" s="32">
        <v>1.83352</v>
      </c>
      <c r="R8" s="32">
        <v>0.82082000000000011</v>
      </c>
      <c r="S8" s="32">
        <v>1.4668000000000002E-2</v>
      </c>
      <c r="T8" s="32">
        <v>5.2640000000000006E-2</v>
      </c>
      <c r="U8" s="1"/>
      <c r="V8" s="5">
        <v>85.02</v>
      </c>
      <c r="W8" s="1"/>
      <c r="X8" s="1"/>
      <c r="Y8" s="1"/>
      <c r="Z8" s="1"/>
      <c r="AE8" s="21"/>
      <c r="AJ8" s="20"/>
      <c r="AK8" s="20"/>
      <c r="AL8" s="20"/>
      <c r="AM8" s="20"/>
    </row>
    <row r="9" spans="1:41" x14ac:dyDescent="0.25">
      <c r="A9" s="81"/>
      <c r="B9" s="81"/>
      <c r="C9" s="81"/>
      <c r="D9" s="81"/>
      <c r="F9" s="40" t="s">
        <v>47</v>
      </c>
      <c r="G9" s="3" t="s">
        <v>20</v>
      </c>
      <c r="H9" s="28">
        <v>39.49</v>
      </c>
      <c r="I9" s="4"/>
      <c r="J9" s="28">
        <v>0.03</v>
      </c>
      <c r="K9" s="4"/>
      <c r="L9" s="28">
        <v>14.08</v>
      </c>
      <c r="M9" s="28">
        <v>0.25</v>
      </c>
      <c r="N9" s="28">
        <v>44.87</v>
      </c>
      <c r="O9" s="28">
        <v>0.22</v>
      </c>
      <c r="P9" s="4"/>
      <c r="Q9" s="4"/>
      <c r="R9" s="4"/>
      <c r="S9" s="28">
        <v>0.21</v>
      </c>
      <c r="T9" s="28">
        <v>0.03</v>
      </c>
      <c r="U9" s="4">
        <v>85.029399999999995</v>
      </c>
      <c r="V9" s="1"/>
      <c r="W9" s="1"/>
      <c r="X9" s="1">
        <v>2</v>
      </c>
      <c r="Y9" s="1">
        <f t="shared" ref="Y9:Y21" si="0">Y7+X9</f>
        <v>8.6</v>
      </c>
      <c r="Z9" s="5">
        <v>84.01</v>
      </c>
      <c r="AA9" s="45">
        <v>1301.2512092120412</v>
      </c>
      <c r="AB9" s="45">
        <v>1219.0771953503006</v>
      </c>
      <c r="AC9" s="45">
        <v>1141.4130579294474</v>
      </c>
      <c r="AD9" s="46">
        <v>1069.0649482772153</v>
      </c>
      <c r="AE9" s="48">
        <v>1001.1639821272747</v>
      </c>
      <c r="AF9" s="46">
        <v>937.44205368902362</v>
      </c>
      <c r="AG9" s="46">
        <v>877.64757269503968</v>
      </c>
      <c r="AH9" s="46">
        <v>822.224128479348</v>
      </c>
      <c r="AI9" s="46">
        <v>769.84243522110273</v>
      </c>
      <c r="AJ9" s="46">
        <v>720.95712991368487</v>
      </c>
      <c r="AK9" s="46">
        <v>675.0458756768893</v>
      </c>
      <c r="AL9" s="46">
        <v>632.41079829407613</v>
      </c>
      <c r="AM9" s="46">
        <v>592.11631492460072</v>
      </c>
      <c r="AN9" s="46">
        <v>554.47150660247382</v>
      </c>
      <c r="AO9" s="46">
        <v>519.28456247976169</v>
      </c>
    </row>
    <row r="10" spans="1:41" x14ac:dyDescent="0.25">
      <c r="A10" s="81"/>
      <c r="B10" s="81"/>
      <c r="C10" s="81"/>
      <c r="D10" s="81"/>
      <c r="G10" s="31" t="s">
        <v>21</v>
      </c>
      <c r="H10" s="5">
        <v>45.146960800000009</v>
      </c>
      <c r="I10" s="5">
        <v>2.6748072000000001</v>
      </c>
      <c r="J10" s="5">
        <v>14.330277600000001</v>
      </c>
      <c r="K10" s="5">
        <v>1.4999895346071512</v>
      </c>
      <c r="L10" s="5">
        <v>8.8640394307143424</v>
      </c>
      <c r="M10" s="5">
        <v>0.16705360000000002</v>
      </c>
      <c r="N10" s="5">
        <v>7.8395935999999997</v>
      </c>
      <c r="O10" s="5">
        <v>10.953092800000002</v>
      </c>
      <c r="P10" s="5">
        <v>4.3927728000000004</v>
      </c>
      <c r="Q10" s="5">
        <v>1.8701904</v>
      </c>
      <c r="R10" s="5">
        <v>0.8372364000000001</v>
      </c>
      <c r="S10" s="5">
        <v>1.0761360000000001E-2</v>
      </c>
      <c r="T10" s="5">
        <v>5.3092800000000002E-2</v>
      </c>
      <c r="U10" s="1"/>
      <c r="V10" s="5">
        <v>84.01</v>
      </c>
      <c r="W10" s="1"/>
      <c r="X10" s="1"/>
      <c r="Y10" s="1"/>
      <c r="Z10" s="1"/>
      <c r="AE10" s="21"/>
      <c r="AJ10" s="20"/>
      <c r="AK10" s="20"/>
      <c r="AL10" s="20"/>
      <c r="AM10" s="20"/>
    </row>
    <row r="11" spans="1:41" x14ac:dyDescent="0.25">
      <c r="A11" s="81"/>
      <c r="B11" s="81"/>
      <c r="C11" s="81"/>
      <c r="D11" s="81"/>
      <c r="F11" s="40" t="s">
        <v>54</v>
      </c>
      <c r="G11" s="3" t="s">
        <v>22</v>
      </c>
      <c r="H11" s="28">
        <v>39.340000000000003</v>
      </c>
      <c r="I11" s="4"/>
      <c r="J11" s="28">
        <v>0.04</v>
      </c>
      <c r="K11" s="29"/>
      <c r="L11" s="28">
        <v>14.89</v>
      </c>
      <c r="M11" s="28">
        <v>0.54</v>
      </c>
      <c r="N11" s="28">
        <v>43.89</v>
      </c>
      <c r="O11" s="28">
        <v>0.28999999999999998</v>
      </c>
      <c r="P11" s="29"/>
      <c r="Q11" s="29"/>
      <c r="R11" s="29"/>
      <c r="S11" s="28">
        <v>0.11</v>
      </c>
      <c r="T11" s="28">
        <v>0.04</v>
      </c>
      <c r="U11" s="4">
        <v>84.008899999999997</v>
      </c>
      <c r="V11" s="1"/>
      <c r="W11" s="1"/>
      <c r="X11" s="1">
        <v>0.7</v>
      </c>
      <c r="Y11" s="1">
        <f t="shared" si="0"/>
        <v>9.2999999999999989</v>
      </c>
      <c r="Z11" s="5">
        <v>83.63</v>
      </c>
      <c r="AA11" s="45">
        <v>1252.1795382074665</v>
      </c>
      <c r="AB11" s="45">
        <v>1164.1200121830263</v>
      </c>
      <c r="AC11" s="45">
        <v>1081.609457173176</v>
      </c>
      <c r="AD11" s="46">
        <v>1005.2933762628734</v>
      </c>
      <c r="AE11" s="48">
        <v>934.23264533767133</v>
      </c>
      <c r="AF11" s="46">
        <v>868.07119496496284</v>
      </c>
      <c r="AG11" s="46">
        <v>806.47732389166765</v>
      </c>
      <c r="AH11" s="46">
        <v>749.76180608898608</v>
      </c>
      <c r="AI11" s="46">
        <v>696.62015222326443</v>
      </c>
      <c r="AJ11" s="46">
        <v>647.38811130381168</v>
      </c>
      <c r="AK11" s="46">
        <v>601.51942697660559</v>
      </c>
      <c r="AL11" s="46">
        <v>559.21232934790646</v>
      </c>
      <c r="AM11" s="46">
        <v>519.57181035422479</v>
      </c>
      <c r="AN11" s="46">
        <v>482.81291333270116</v>
      </c>
      <c r="AO11" s="46">
        <v>448.71041194783521</v>
      </c>
    </row>
    <row r="12" spans="1:41" x14ac:dyDescent="0.25">
      <c r="A12" s="81"/>
      <c r="B12" s="81"/>
      <c r="C12" s="81"/>
      <c r="D12" s="81"/>
      <c r="G12" s="31" t="s">
        <v>23</v>
      </c>
      <c r="H12" s="33">
        <v>45.187609525600003</v>
      </c>
      <c r="I12" s="33">
        <v>2.6935308503999997</v>
      </c>
      <c r="J12" s="33">
        <v>14.430309543199998</v>
      </c>
      <c r="K12" s="33">
        <v>1.5104894613494011</v>
      </c>
      <c r="L12" s="33">
        <v>8.8218577067293431</v>
      </c>
      <c r="M12" s="33">
        <v>0.16444297520000001</v>
      </c>
      <c r="N12" s="33">
        <v>7.587240755199999</v>
      </c>
      <c r="O12" s="33">
        <v>11.027734449600002</v>
      </c>
      <c r="P12" s="33">
        <v>4.4235222095999998</v>
      </c>
      <c r="Q12" s="33">
        <v>1.8832817327999998</v>
      </c>
      <c r="R12" s="33">
        <v>0.84309705479999997</v>
      </c>
      <c r="S12" s="33">
        <v>1.006668952E-2</v>
      </c>
      <c r="T12" s="33">
        <v>5.3184449599999996E-2</v>
      </c>
      <c r="U12" s="1"/>
      <c r="V12" s="5">
        <v>83.63</v>
      </c>
      <c r="W12" s="1"/>
      <c r="X12" s="1"/>
      <c r="Y12" s="1"/>
      <c r="Z12" s="1"/>
      <c r="AE12" s="21"/>
      <c r="AJ12" s="20"/>
      <c r="AK12" s="20"/>
      <c r="AL12" s="20"/>
      <c r="AM12" s="20"/>
    </row>
    <row r="13" spans="1:41" x14ac:dyDescent="0.25">
      <c r="A13" s="81"/>
      <c r="B13" s="81"/>
      <c r="C13" s="81"/>
      <c r="D13" s="81"/>
      <c r="F13" s="40" t="s">
        <v>45</v>
      </c>
      <c r="G13" s="3" t="s">
        <v>24</v>
      </c>
      <c r="H13" s="28">
        <v>39.29</v>
      </c>
      <c r="I13" s="4"/>
      <c r="J13" s="28">
        <v>0.03</v>
      </c>
      <c r="K13" s="4"/>
      <c r="L13" s="28">
        <v>15.24</v>
      </c>
      <c r="M13" s="28">
        <v>0.39</v>
      </c>
      <c r="N13" s="28">
        <v>43.67</v>
      </c>
      <c r="O13" s="28">
        <v>0.26</v>
      </c>
      <c r="P13" s="4"/>
      <c r="Q13" s="4"/>
      <c r="R13" s="4"/>
      <c r="S13" s="28">
        <v>0.15</v>
      </c>
      <c r="T13" s="28">
        <v>0</v>
      </c>
      <c r="U13" s="4">
        <v>83.625600000000006</v>
      </c>
      <c r="V13" s="1"/>
      <c r="W13" s="1"/>
      <c r="X13" s="1">
        <v>1.2</v>
      </c>
      <c r="Y13" s="1">
        <f t="shared" si="0"/>
        <v>10.499999999999998</v>
      </c>
      <c r="Z13" s="5">
        <v>82.94</v>
      </c>
      <c r="AA13" s="45">
        <v>1171.508230231125</v>
      </c>
      <c r="AB13" s="45">
        <v>1074.7123627082783</v>
      </c>
      <c r="AC13" s="45">
        <v>985.32774912693117</v>
      </c>
      <c r="AD13" s="46">
        <v>903.68860707450256</v>
      </c>
      <c r="AE13" s="48">
        <v>828.6989208168327</v>
      </c>
      <c r="AF13" s="46">
        <v>759.82368636637364</v>
      </c>
      <c r="AG13" s="46">
        <v>696.57100275306175</v>
      </c>
      <c r="AH13" s="46">
        <v>639.01682365059014</v>
      </c>
      <c r="AI13" s="46">
        <v>585.86932685428496</v>
      </c>
      <c r="AJ13" s="46">
        <v>537.26085056106183</v>
      </c>
      <c r="AK13" s="46">
        <v>492.59032993967827</v>
      </c>
      <c r="AL13" s="46">
        <v>451.88581643951096</v>
      </c>
      <c r="AM13" s="46">
        <v>414.29844238679385</v>
      </c>
      <c r="AN13" s="46">
        <v>379.89392252267783</v>
      </c>
      <c r="AO13" s="46">
        <v>348.38974585629126</v>
      </c>
    </row>
    <row r="14" spans="1:41" x14ac:dyDescent="0.25">
      <c r="G14" s="31" t="s">
        <v>25</v>
      </c>
      <c r="H14" s="5">
        <v>45.258380839907204</v>
      </c>
      <c r="I14" s="5">
        <v>2.7258532206047996</v>
      </c>
      <c r="J14" s="5">
        <v>14.603113257718398</v>
      </c>
      <c r="K14" s="5">
        <v>1.528615334885594</v>
      </c>
      <c r="L14" s="5">
        <v>8.7448399992100949</v>
      </c>
      <c r="M14" s="5">
        <v>0.16173629090240002</v>
      </c>
      <c r="N14" s="5">
        <v>7.1542476442623988</v>
      </c>
      <c r="O14" s="5">
        <v>11.156947262995203</v>
      </c>
      <c r="P14" s="5">
        <v>4.4766044761151997</v>
      </c>
      <c r="Q14" s="5">
        <v>1.9058811135935998</v>
      </c>
      <c r="R14" s="5">
        <v>0.85321421945760001</v>
      </c>
      <c r="S14" s="5">
        <v>8.3874897942399999E-3</v>
      </c>
      <c r="T14" s="5">
        <v>5.3822662995199999E-2</v>
      </c>
      <c r="U14" s="1"/>
      <c r="V14" s="5">
        <v>82.94</v>
      </c>
      <c r="W14" s="1"/>
      <c r="X14" s="1"/>
      <c r="Y14" s="1"/>
      <c r="Z14" s="1"/>
      <c r="AE14" s="21"/>
      <c r="AJ14" s="20"/>
      <c r="AK14" s="20"/>
      <c r="AL14" s="20"/>
      <c r="AM14" s="20"/>
    </row>
    <row r="15" spans="1:41" x14ac:dyDescent="0.25">
      <c r="F15" s="40" t="s">
        <v>52</v>
      </c>
      <c r="G15" s="3" t="s">
        <v>26</v>
      </c>
      <c r="H15" s="28">
        <v>39.43</v>
      </c>
      <c r="I15" s="4"/>
      <c r="J15" s="28">
        <v>0.06</v>
      </c>
      <c r="K15" s="4"/>
      <c r="L15" s="28">
        <v>15.86</v>
      </c>
      <c r="M15" s="28">
        <v>0.56999999999999995</v>
      </c>
      <c r="N15" s="28">
        <v>43.29</v>
      </c>
      <c r="O15" s="28">
        <v>0.42</v>
      </c>
      <c r="P15" s="4"/>
      <c r="Q15" s="4"/>
      <c r="R15" s="4"/>
      <c r="S15" s="28">
        <v>0.11</v>
      </c>
      <c r="T15" s="28">
        <v>0.05</v>
      </c>
      <c r="U15" s="4">
        <v>82.948999999999998</v>
      </c>
      <c r="V15" s="1"/>
      <c r="W15" s="1"/>
      <c r="X15" s="1">
        <v>1</v>
      </c>
      <c r="Y15" s="1">
        <f t="shared" si="0"/>
        <v>11.499999999999998</v>
      </c>
      <c r="Z15" s="5">
        <v>82.31</v>
      </c>
      <c r="AA15" s="45">
        <v>1107.507104688375</v>
      </c>
      <c r="AB15" s="45">
        <v>1004.6473823404424</v>
      </c>
      <c r="AC15" s="45">
        <v>910.79861467303033</v>
      </c>
      <c r="AD15" s="46">
        <v>826.00122264167226</v>
      </c>
      <c r="AE15" s="48">
        <v>748.99495375999641</v>
      </c>
      <c r="AF15" s="46">
        <v>679.07099622711564</v>
      </c>
      <c r="AG15" s="46">
        <v>615.58493173609111</v>
      </c>
      <c r="AH15" s="46">
        <v>558.41248120110163</v>
      </c>
      <c r="AI15" s="46">
        <v>506.24858356694989</v>
      </c>
      <c r="AJ15" s="46">
        <v>459.05898345588787</v>
      </c>
      <c r="AK15" s="46">
        <v>416.1878645657174</v>
      </c>
      <c r="AL15" s="46">
        <v>377.53087640715086</v>
      </c>
      <c r="AM15" s="46">
        <v>342.260911016173</v>
      </c>
      <c r="AN15" s="46">
        <v>310.33201599618383</v>
      </c>
      <c r="AO15" s="46">
        <v>281.41668067442362</v>
      </c>
    </row>
    <row r="16" spans="1:41" x14ac:dyDescent="0.25">
      <c r="G16" s="31" t="s">
        <v>27</v>
      </c>
      <c r="H16" s="34">
        <v>45.316664648306272</v>
      </c>
      <c r="I16" s="5">
        <v>2.7531117528108475</v>
      </c>
      <c r="J16" s="34">
        <v>14.748544390295582</v>
      </c>
      <c r="K16" s="5">
        <v>1.5439014882344499</v>
      </c>
      <c r="L16" s="34">
        <v>8.6736883992021969</v>
      </c>
      <c r="M16" s="34">
        <v>0.15765365381142402</v>
      </c>
      <c r="N16" s="34">
        <v>6.7928901207050227</v>
      </c>
      <c r="O16" s="34">
        <v>11.264316735625155</v>
      </c>
      <c r="P16" s="5">
        <v>4.5213705208763519</v>
      </c>
      <c r="Q16" s="5">
        <v>1.9249399247295358</v>
      </c>
      <c r="R16" s="5">
        <v>0.861746361652176</v>
      </c>
      <c r="S16" s="34">
        <v>7.3713646921824E-3</v>
      </c>
      <c r="T16" s="34">
        <v>5.3860889625152002E-2</v>
      </c>
      <c r="U16" s="1"/>
      <c r="V16" s="5">
        <v>82.31</v>
      </c>
      <c r="W16" s="1"/>
      <c r="X16" s="1"/>
      <c r="Y16" s="1"/>
      <c r="Z16" s="14"/>
      <c r="AE16" s="21"/>
      <c r="AJ16" s="20"/>
      <c r="AK16" s="20"/>
      <c r="AL16" s="20"/>
      <c r="AM16" s="20"/>
    </row>
    <row r="17" spans="1:41" x14ac:dyDescent="0.25">
      <c r="F17" s="40" t="s">
        <v>46</v>
      </c>
      <c r="G17" s="37" t="s">
        <v>28</v>
      </c>
      <c r="H17" s="38">
        <v>38.92</v>
      </c>
      <c r="I17" s="39"/>
      <c r="J17" s="38">
        <v>0.02</v>
      </c>
      <c r="K17" s="39"/>
      <c r="L17" s="38">
        <v>16.38</v>
      </c>
      <c r="M17" s="38">
        <v>0.5</v>
      </c>
      <c r="N17" s="38">
        <v>42.85</v>
      </c>
      <c r="O17" s="38">
        <v>0.35</v>
      </c>
      <c r="P17" s="39"/>
      <c r="Q17" s="39"/>
      <c r="R17" s="39"/>
      <c r="S17" s="38">
        <v>0.1</v>
      </c>
      <c r="T17" s="38">
        <v>0.02</v>
      </c>
      <c r="U17" s="39">
        <v>82.339799999999997</v>
      </c>
      <c r="V17" s="14"/>
      <c r="W17" s="14"/>
      <c r="X17" s="14">
        <v>1</v>
      </c>
      <c r="Y17" s="14">
        <f t="shared" si="0"/>
        <v>12.499999999999998</v>
      </c>
      <c r="Z17" s="36">
        <v>81.64</v>
      </c>
      <c r="AA17" s="45">
        <v>1046.334228515625</v>
      </c>
      <c r="AB17" s="45">
        <v>938.43101119995117</v>
      </c>
      <c r="AC17" s="45">
        <v>841.15462589263916</v>
      </c>
      <c r="AD17" s="46">
        <v>754.22157019376755</v>
      </c>
      <c r="AE17" s="48">
        <v>676.17939519137144</v>
      </c>
      <c r="AF17" s="46">
        <v>606.12612748146057</v>
      </c>
      <c r="AG17" s="46">
        <v>543.25106477830559</v>
      </c>
      <c r="AH17" s="46">
        <v>487.22829872304283</v>
      </c>
      <c r="AI17" s="46">
        <v>436.72292629443473</v>
      </c>
      <c r="AJ17" s="46">
        <v>391.53937495111927</v>
      </c>
      <c r="AK17" s="46">
        <v>350.96284953402073</v>
      </c>
      <c r="AL17" s="46">
        <v>314.76685399864931</v>
      </c>
      <c r="AM17" s="46">
        <v>282.13606282315163</v>
      </c>
      <c r="AN17" s="46">
        <v>252.92552757480081</v>
      </c>
      <c r="AO17" s="46">
        <v>226.76744160555211</v>
      </c>
    </row>
    <row r="18" spans="1:41" x14ac:dyDescent="0.25">
      <c r="G18" s="31" t="s">
        <v>29</v>
      </c>
      <c r="H18" s="5">
        <v>45.380631294789332</v>
      </c>
      <c r="I18" s="5">
        <v>2.7806428703389559</v>
      </c>
      <c r="J18" s="5">
        <v>14.895829834198539</v>
      </c>
      <c r="K18" s="5">
        <v>1.5593405031167944</v>
      </c>
      <c r="L18" s="5">
        <v>8.5966252831942196</v>
      </c>
      <c r="M18" s="5">
        <v>0.15423019034953825</v>
      </c>
      <c r="N18" s="5">
        <v>6.4323190219120736</v>
      </c>
      <c r="O18" s="5">
        <v>11.373459902981406</v>
      </c>
      <c r="P18" s="5">
        <v>4.5665842260851157</v>
      </c>
      <c r="Q18" s="5">
        <v>1.9441893239768311</v>
      </c>
      <c r="R18" s="5">
        <v>0.87036382526869771</v>
      </c>
      <c r="S18" s="5">
        <v>6.4450783391042238E-3</v>
      </c>
      <c r="T18" s="5">
        <v>5.4199498521403523E-2</v>
      </c>
      <c r="U18" s="14"/>
      <c r="V18" s="36">
        <v>81.64</v>
      </c>
      <c r="W18" s="1"/>
      <c r="X18" s="1"/>
      <c r="Y18" s="1"/>
      <c r="Z18" s="24"/>
      <c r="AE18" s="21"/>
      <c r="AJ18" s="20"/>
      <c r="AK18" s="20"/>
      <c r="AL18" s="20"/>
      <c r="AM18" s="20"/>
    </row>
    <row r="19" spans="1:41" x14ac:dyDescent="0.25">
      <c r="F19" s="40" t="s">
        <v>56</v>
      </c>
      <c r="G19" s="3" t="s">
        <v>30</v>
      </c>
      <c r="H19" s="28">
        <v>38.659999999999997</v>
      </c>
      <c r="I19" s="4"/>
      <c r="J19" s="28">
        <v>0.02</v>
      </c>
      <c r="K19" s="4"/>
      <c r="L19" s="28">
        <v>16.93</v>
      </c>
      <c r="M19" s="28">
        <v>0.6</v>
      </c>
      <c r="N19" s="28">
        <v>42.15</v>
      </c>
      <c r="O19" s="28">
        <v>0.27</v>
      </c>
      <c r="P19" s="4"/>
      <c r="Q19" s="4"/>
      <c r="R19" s="4"/>
      <c r="S19" s="28">
        <v>0.09</v>
      </c>
      <c r="T19" s="28">
        <v>0</v>
      </c>
      <c r="U19" s="4">
        <v>81.608500000000006</v>
      </c>
      <c r="V19" s="24"/>
      <c r="W19" s="1"/>
      <c r="X19" s="1">
        <v>2.5</v>
      </c>
      <c r="Y19" s="1">
        <f t="shared" si="0"/>
        <v>14.999999999999998</v>
      </c>
      <c r="Z19" s="5">
        <v>79.69</v>
      </c>
      <c r="AA19" s="45">
        <v>905.15883749999978</v>
      </c>
      <c r="AB19" s="45">
        <v>788.61963717187473</v>
      </c>
      <c r="AC19" s="45">
        <v>686.67612309843719</v>
      </c>
      <c r="AD19" s="46">
        <v>598.11670246074198</v>
      </c>
      <c r="AE19" s="48">
        <v>520.90651219092365</v>
      </c>
      <c r="AF19" s="46">
        <v>453.59862760102476</v>
      </c>
      <c r="AG19" s="46">
        <v>394.93005510748947</v>
      </c>
      <c r="AH19" s="46">
        <v>344.08281051240016</v>
      </c>
      <c r="AI19" s="46">
        <v>299.60381305591915</v>
      </c>
      <c r="AJ19" s="46">
        <v>260.9321909389152</v>
      </c>
      <c r="AK19" s="46">
        <v>227.2083238823555</v>
      </c>
      <c r="AL19" s="46">
        <v>197.95339590534635</v>
      </c>
      <c r="AM19" s="46">
        <v>172.36275903408691</v>
      </c>
      <c r="AN19" s="46">
        <v>150.10265463594615</v>
      </c>
      <c r="AO19" s="46">
        <v>130.73361837565008</v>
      </c>
    </row>
    <row r="20" spans="1:41" x14ac:dyDescent="0.25">
      <c r="G20" s="31" t="s">
        <v>44</v>
      </c>
      <c r="H20" s="34">
        <v>45.54864707715906</v>
      </c>
      <c r="I20" s="5">
        <v>2.8501589420974294</v>
      </c>
      <c r="J20" s="34">
        <v>15.267725580053501</v>
      </c>
      <c r="K20" s="5">
        <v>1.5983240156947141</v>
      </c>
      <c r="L20" s="34">
        <v>8.3882909152740748</v>
      </c>
      <c r="M20" s="34">
        <v>0.14308594510827671</v>
      </c>
      <c r="N20" s="34">
        <v>5.5393769974598746</v>
      </c>
      <c r="O20" s="34">
        <v>11.65104640055594</v>
      </c>
      <c r="P20" s="5">
        <v>4.680748831737243</v>
      </c>
      <c r="Q20" s="5">
        <v>1.9927940570762517</v>
      </c>
      <c r="R20" s="5">
        <v>0.89212292090041512</v>
      </c>
      <c r="S20" s="34">
        <v>4.3562052975818291E-3</v>
      </c>
      <c r="T20" s="34">
        <v>5.5554485984438608E-2</v>
      </c>
      <c r="U20" s="1"/>
      <c r="V20" s="5">
        <v>79.69</v>
      </c>
      <c r="W20" s="1"/>
      <c r="X20" s="1"/>
      <c r="Y20" s="1"/>
      <c r="Z20" s="1"/>
      <c r="AE20" s="21"/>
      <c r="AJ20" s="20"/>
      <c r="AK20" s="20"/>
      <c r="AL20" s="20"/>
      <c r="AM20" s="20"/>
    </row>
    <row r="21" spans="1:41" x14ac:dyDescent="0.25">
      <c r="F21" s="40" t="s">
        <v>56</v>
      </c>
      <c r="G21" s="3" t="s">
        <v>42</v>
      </c>
      <c r="H21" s="28">
        <v>38.659999999999997</v>
      </c>
      <c r="I21" s="4"/>
      <c r="J21" s="28">
        <v>0.02</v>
      </c>
      <c r="K21" s="4"/>
      <c r="L21" s="28">
        <v>16.93</v>
      </c>
      <c r="M21" s="28">
        <v>0.6</v>
      </c>
      <c r="N21" s="28">
        <v>42.15</v>
      </c>
      <c r="O21" s="28">
        <v>0.27</v>
      </c>
      <c r="P21" s="4"/>
      <c r="Q21" s="4"/>
      <c r="R21" s="4"/>
      <c r="S21" s="28">
        <v>0.09</v>
      </c>
      <c r="T21" s="28">
        <v>0</v>
      </c>
      <c r="U21" s="4">
        <v>81.608500000000006</v>
      </c>
      <c r="V21" s="1"/>
      <c r="W21" s="1"/>
      <c r="X21" s="1">
        <v>5</v>
      </c>
      <c r="Y21" s="1">
        <f t="shared" si="0"/>
        <v>20</v>
      </c>
      <c r="Z21" s="30">
        <v>73.459999999999994</v>
      </c>
      <c r="AA21" s="45">
        <v>668.46720000000039</v>
      </c>
      <c r="AB21" s="45">
        <v>548.14310400000033</v>
      </c>
      <c r="AC21" s="45">
        <v>449.20995840000035</v>
      </c>
      <c r="AD21" s="46">
        <v>368.25989120000031</v>
      </c>
      <c r="AE21" s="48">
        <v>301.85567027200028</v>
      </c>
      <c r="AF21" s="46">
        <v>247.39011624960025</v>
      </c>
      <c r="AG21" s="46">
        <v>202.72245637120022</v>
      </c>
      <c r="AH21" s="46">
        <v>166.23241422438423</v>
      </c>
      <c r="AI21" s="46">
        <v>136.22949068144661</v>
      </c>
      <c r="AJ21" s="46">
        <v>111.66640091693071</v>
      </c>
      <c r="AK21" s="46">
        <v>91.514551803052186</v>
      </c>
      <c r="AL21" s="46">
        <v>75.041228791061016</v>
      </c>
      <c r="AM21" s="46">
        <v>61.496652911744235</v>
      </c>
      <c r="AN21" s="46">
        <v>50.404287029530686</v>
      </c>
      <c r="AO21" s="46">
        <v>41.317824421347957</v>
      </c>
    </row>
    <row r="22" spans="1:41" x14ac:dyDescent="0.25">
      <c r="G22" s="31" t="s">
        <v>31</v>
      </c>
      <c r="H22" s="34">
        <v>45.893079431017014</v>
      </c>
      <c r="I22" s="5">
        <v>2.992666889202301</v>
      </c>
      <c r="J22" s="34">
        <v>16.030111859056174</v>
      </c>
      <c r="K22" s="5">
        <v>1.6782402164794499</v>
      </c>
      <c r="L22" s="34">
        <v>7.9612054610377792</v>
      </c>
      <c r="M22" s="34">
        <v>0.12024024236369055</v>
      </c>
      <c r="N22" s="34">
        <v>3.7088458473328689</v>
      </c>
      <c r="O22" s="34">
        <v>12.220098720583737</v>
      </c>
      <c r="P22" s="5">
        <v>4.914786273324105</v>
      </c>
      <c r="Q22" s="5">
        <v>2.0924337599300644</v>
      </c>
      <c r="R22" s="5">
        <v>0.9367290669454359</v>
      </c>
      <c r="S22" s="34">
        <v>7.4015562460920913E-5</v>
      </c>
      <c r="T22" s="34">
        <v>5.8332210283660542E-2</v>
      </c>
      <c r="U22" s="24"/>
      <c r="V22" s="30">
        <v>73.459999999999994</v>
      </c>
      <c r="X22" s="1"/>
      <c r="Y22" s="1"/>
    </row>
    <row r="23" spans="1:41" x14ac:dyDescent="0.25">
      <c r="B23" t="s">
        <v>191</v>
      </c>
      <c r="C23" t="s">
        <v>190</v>
      </c>
    </row>
    <row r="24" spans="1:41" x14ac:dyDescent="0.25">
      <c r="A24" s="40" t="s">
        <v>49</v>
      </c>
      <c r="B24" s="41">
        <v>86.732822933435685</v>
      </c>
      <c r="C24" s="42">
        <v>1650.1743139901034</v>
      </c>
      <c r="D24" s="42"/>
    </row>
    <row r="25" spans="1:41" x14ac:dyDescent="0.25">
      <c r="A25" s="40" t="s">
        <v>50</v>
      </c>
      <c r="B25" s="41">
        <v>86.703895544326244</v>
      </c>
      <c r="C25" s="42">
        <v>1807.3337724653516</v>
      </c>
      <c r="D25" s="42"/>
    </row>
    <row r="26" spans="1:41" x14ac:dyDescent="0.25">
      <c r="A26" s="40" t="s">
        <v>47</v>
      </c>
      <c r="B26" s="41">
        <v>85.02941868079057</v>
      </c>
      <c r="C26" s="42">
        <v>1650.1743139901034</v>
      </c>
      <c r="D26" s="42"/>
    </row>
    <row r="27" spans="1:41" x14ac:dyDescent="0.25">
      <c r="A27" s="40" t="s">
        <v>51</v>
      </c>
      <c r="B27" s="41">
        <v>84.425265880722307</v>
      </c>
      <c r="C27" s="42">
        <v>1021.5364800891117</v>
      </c>
      <c r="D27" s="42"/>
    </row>
    <row r="28" spans="1:41" x14ac:dyDescent="0.25">
      <c r="A28" s="40" t="s">
        <v>48</v>
      </c>
      <c r="B28" s="41">
        <v>84.100524904711705</v>
      </c>
      <c r="C28" s="42">
        <v>942.95675085148775</v>
      </c>
      <c r="D28" s="42"/>
    </row>
    <row r="29" spans="1:41" x14ac:dyDescent="0.25">
      <c r="A29" s="40" t="s">
        <v>54</v>
      </c>
      <c r="B29" s="41">
        <v>84.00893262285642</v>
      </c>
      <c r="C29" s="42">
        <v>864.3770216138638</v>
      </c>
      <c r="D29" s="42"/>
    </row>
    <row r="30" spans="1:41" x14ac:dyDescent="0.25">
      <c r="A30" s="40" t="s">
        <v>53</v>
      </c>
      <c r="B30" s="41">
        <v>83.957512968233544</v>
      </c>
      <c r="C30" s="42">
        <v>942.95675085148775</v>
      </c>
      <c r="D30" s="42"/>
    </row>
    <row r="31" spans="1:41" x14ac:dyDescent="0.25">
      <c r="A31" s="40" t="s">
        <v>45</v>
      </c>
      <c r="B31" s="41">
        <v>83.625647420567645</v>
      </c>
      <c r="C31" s="42">
        <v>1178.6959385643597</v>
      </c>
      <c r="D31" s="42"/>
    </row>
    <row r="32" spans="1:41" x14ac:dyDescent="0.25">
      <c r="A32" s="40" t="s">
        <v>55</v>
      </c>
      <c r="B32" s="41">
        <v>82.991375414579949</v>
      </c>
      <c r="C32" s="42">
        <v>628.63783390099184</v>
      </c>
      <c r="D32" s="42"/>
    </row>
    <row r="33" spans="1:24" x14ac:dyDescent="0.25">
      <c r="A33" s="40" t="s">
        <v>52</v>
      </c>
      <c r="B33" s="41">
        <v>82.949007590860859</v>
      </c>
      <c r="C33" s="42">
        <v>864.3770216138638</v>
      </c>
      <c r="D33" s="42"/>
    </row>
    <row r="34" spans="1:24" x14ac:dyDescent="0.25">
      <c r="A34" s="40" t="s">
        <v>46</v>
      </c>
      <c r="B34" s="41">
        <v>82.339795621545775</v>
      </c>
      <c r="C34" s="42">
        <v>785.79729237623985</v>
      </c>
      <c r="D34" s="42"/>
    </row>
    <row r="35" spans="1:24" x14ac:dyDescent="0.25">
      <c r="A35" s="40"/>
      <c r="B35" s="41"/>
      <c r="C35" s="42"/>
      <c r="D35" s="42"/>
    </row>
    <row r="37" spans="1:24" x14ac:dyDescent="0.25">
      <c r="A37" s="40"/>
      <c r="B37" s="41"/>
      <c r="C37" s="42"/>
      <c r="D37" s="42"/>
    </row>
    <row r="38" spans="1:24" x14ac:dyDescent="0.25">
      <c r="A38" s="40"/>
      <c r="B38" s="41"/>
      <c r="C38" s="42"/>
      <c r="D38" s="42"/>
    </row>
    <row r="39" spans="1:24" x14ac:dyDescent="0.25">
      <c r="A39" s="40"/>
      <c r="B39" s="41"/>
      <c r="C39" s="42"/>
      <c r="D39" s="42"/>
    </row>
    <row r="41" spans="1:24" x14ac:dyDescent="0.25">
      <c r="A41" t="s">
        <v>167</v>
      </c>
      <c r="T41" s="74" t="s">
        <v>68</v>
      </c>
      <c r="U41" s="74"/>
      <c r="V41" s="74"/>
      <c r="W41" s="74"/>
      <c r="X41" s="74"/>
    </row>
    <row r="42" spans="1:24" x14ac:dyDescent="0.25">
      <c r="A42">
        <v>1</v>
      </c>
      <c r="B42" s="81" t="s">
        <v>186</v>
      </c>
      <c r="C42" s="81"/>
      <c r="D42" s="81"/>
      <c r="E42" s="81"/>
      <c r="F42" s="81"/>
      <c r="G42" s="81"/>
      <c r="T42" s="74"/>
      <c r="U42" s="74"/>
      <c r="V42" s="74"/>
      <c r="W42" s="74"/>
      <c r="X42" s="74"/>
    </row>
    <row r="43" spans="1:24" x14ac:dyDescent="0.25">
      <c r="B43" s="81"/>
      <c r="C43" s="81"/>
      <c r="D43" s="81"/>
      <c r="E43" s="81"/>
      <c r="F43" s="81"/>
      <c r="G43" s="81"/>
      <c r="J43" s="74" t="s">
        <v>168</v>
      </c>
      <c r="K43" s="74"/>
      <c r="L43" s="74"/>
      <c r="M43" s="74"/>
      <c r="N43" s="74"/>
      <c r="O43" s="74"/>
      <c r="P43" s="74"/>
      <c r="Q43" s="25"/>
      <c r="T43" s="74"/>
      <c r="U43" s="74"/>
      <c r="V43" s="74"/>
      <c r="W43" s="74"/>
      <c r="X43" s="74"/>
    </row>
    <row r="44" spans="1:24" x14ac:dyDescent="0.25">
      <c r="B44" s="81"/>
      <c r="C44" s="81"/>
      <c r="D44" s="81"/>
      <c r="E44" s="81"/>
      <c r="F44" s="81"/>
      <c r="G44" s="81"/>
      <c r="J44" s="74"/>
      <c r="K44" s="74"/>
      <c r="L44" s="74"/>
      <c r="M44" s="74"/>
      <c r="N44" s="74"/>
      <c r="O44" s="74"/>
      <c r="P44" s="74"/>
    </row>
    <row r="45" spans="1:24" ht="15" customHeight="1" x14ac:dyDescent="0.25">
      <c r="A45">
        <v>2</v>
      </c>
      <c r="B45" s="73" t="s">
        <v>172</v>
      </c>
      <c r="C45" s="73"/>
      <c r="D45" s="73"/>
      <c r="E45" s="73"/>
      <c r="F45" s="73"/>
      <c r="G45" s="73"/>
    </row>
    <row r="46" spans="1:24" x14ac:dyDescent="0.25">
      <c r="B46" s="73"/>
      <c r="C46" s="73"/>
      <c r="D46" s="73"/>
      <c r="E46" s="73"/>
      <c r="F46" s="73"/>
      <c r="G46" s="73"/>
    </row>
    <row r="47" spans="1:24" x14ac:dyDescent="0.25">
      <c r="B47" s="73"/>
      <c r="C47" s="73"/>
      <c r="D47" s="73"/>
      <c r="E47" s="73"/>
      <c r="F47" s="73"/>
      <c r="G47" s="73"/>
    </row>
    <row r="48" spans="1:24" x14ac:dyDescent="0.25">
      <c r="B48" s="73"/>
      <c r="C48" s="73"/>
      <c r="D48" s="73"/>
      <c r="E48" s="73"/>
      <c r="F48" s="73"/>
      <c r="G48" s="73"/>
      <c r="J48" s="75" t="s">
        <v>163</v>
      </c>
      <c r="K48" s="75"/>
      <c r="L48" s="75"/>
      <c r="M48" s="75"/>
      <c r="N48" s="75"/>
      <c r="O48" s="75"/>
      <c r="P48" s="21" t="s">
        <v>187</v>
      </c>
    </row>
    <row r="49" spans="1:24" x14ac:dyDescent="0.25">
      <c r="B49" s="73"/>
      <c r="C49" s="73"/>
      <c r="D49" s="73"/>
      <c r="E49" s="73"/>
      <c r="F49" s="73"/>
      <c r="G49" s="73"/>
    </row>
    <row r="50" spans="1:24" x14ac:dyDescent="0.25">
      <c r="B50" s="73"/>
      <c r="C50" s="73"/>
      <c r="D50" s="73"/>
      <c r="E50" s="73"/>
      <c r="F50" s="73"/>
      <c r="G50" s="73"/>
    </row>
    <row r="51" spans="1:24" x14ac:dyDescent="0.25">
      <c r="B51" s="73"/>
      <c r="C51" s="73"/>
      <c r="D51" s="73"/>
      <c r="E51" s="73"/>
      <c r="F51" s="73"/>
      <c r="G51" s="73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</row>
    <row r="52" spans="1:24" x14ac:dyDescent="0.25">
      <c r="B52" s="73"/>
      <c r="C52" s="73"/>
      <c r="D52" s="73"/>
      <c r="E52" s="73"/>
      <c r="F52" s="73"/>
      <c r="G52" s="73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1"/>
      <c r="X52" s="49"/>
    </row>
    <row r="53" spans="1:24" x14ac:dyDescent="0.25">
      <c r="B53" s="73"/>
      <c r="C53" s="73"/>
      <c r="D53" s="73"/>
      <c r="E53" s="73"/>
      <c r="F53" s="73"/>
      <c r="G53" s="7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71"/>
      <c r="X53" s="49"/>
    </row>
    <row r="54" spans="1:24" ht="15" customHeight="1" x14ac:dyDescent="0.25">
      <c r="A54">
        <v>3</v>
      </c>
      <c r="B54" s="73" t="s">
        <v>185</v>
      </c>
      <c r="C54" s="73"/>
      <c r="D54" s="73"/>
      <c r="E54" s="73"/>
      <c r="F54" s="73"/>
      <c r="G54" s="7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1"/>
      <c r="X54" s="49"/>
    </row>
    <row r="55" spans="1:24" x14ac:dyDescent="0.25">
      <c r="B55" s="73"/>
      <c r="C55" s="73"/>
      <c r="D55" s="73"/>
      <c r="E55" s="73"/>
      <c r="F55" s="73"/>
      <c r="G55" s="7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49"/>
      <c r="V55" s="49"/>
      <c r="W55" s="71"/>
      <c r="X55" s="49"/>
    </row>
    <row r="56" spans="1:24" x14ac:dyDescent="0.25">
      <c r="B56" s="73"/>
      <c r="C56" s="73"/>
      <c r="D56" s="73"/>
      <c r="E56" s="73"/>
      <c r="F56" s="73"/>
      <c r="G56" s="73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1"/>
      <c r="X56" s="49"/>
    </row>
    <row r="57" spans="1:24" x14ac:dyDescent="0.25">
      <c r="B57" s="73"/>
      <c r="C57" s="73"/>
      <c r="D57" s="73"/>
      <c r="E57" s="73"/>
      <c r="F57" s="73"/>
      <c r="G57" s="73"/>
      <c r="J57" s="2"/>
      <c r="K57" s="2"/>
      <c r="L57" s="2"/>
      <c r="M57" s="2"/>
      <c r="N57" s="2"/>
      <c r="O57" s="2"/>
      <c r="P57" s="2"/>
      <c r="Q57" s="2"/>
      <c r="R57" s="2"/>
      <c r="S57" s="2"/>
      <c r="T57" s="49"/>
      <c r="U57" s="49"/>
      <c r="V57" s="49"/>
      <c r="W57" s="71"/>
      <c r="X57" s="49"/>
    </row>
    <row r="58" spans="1:24" x14ac:dyDescent="0.25">
      <c r="B58" s="73"/>
      <c r="C58" s="73"/>
      <c r="D58" s="73"/>
      <c r="E58" s="73"/>
      <c r="F58" s="73"/>
      <c r="G58" s="73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</row>
    <row r="59" spans="1:24" x14ac:dyDescent="0.25">
      <c r="B59" s="73"/>
      <c r="C59" s="73"/>
      <c r="D59" s="73"/>
      <c r="E59" s="73"/>
      <c r="F59" s="73"/>
      <c r="G59" s="73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</row>
    <row r="60" spans="1:24" x14ac:dyDescent="0.25">
      <c r="B60" s="73"/>
      <c r="C60" s="73"/>
      <c r="D60" s="73"/>
      <c r="E60" s="73"/>
      <c r="F60" s="73"/>
      <c r="G60" s="73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x14ac:dyDescent="0.25">
      <c r="B61" s="73"/>
      <c r="C61" s="73"/>
      <c r="D61" s="73"/>
      <c r="E61" s="73"/>
      <c r="F61" s="73"/>
      <c r="G61" s="73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</row>
    <row r="62" spans="1:24" x14ac:dyDescent="0.25">
      <c r="B62" s="73"/>
      <c r="C62" s="73"/>
      <c r="D62" s="73"/>
      <c r="E62" s="73"/>
      <c r="F62" s="73"/>
      <c r="G62" s="73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49"/>
      <c r="X62" s="49"/>
    </row>
    <row r="63" spans="1:24" x14ac:dyDescent="0.25">
      <c r="B63" s="73"/>
      <c r="C63" s="73"/>
      <c r="D63" s="73"/>
      <c r="E63" s="73"/>
      <c r="F63" s="73"/>
      <c r="G63" s="73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49"/>
      <c r="X63" s="49"/>
    </row>
    <row r="64" spans="1:24" ht="15" customHeight="1" x14ac:dyDescent="0.25">
      <c r="A64">
        <v>4</v>
      </c>
      <c r="B64" s="73" t="s">
        <v>164</v>
      </c>
      <c r="C64" s="73"/>
      <c r="D64" s="73"/>
      <c r="E64" s="73"/>
      <c r="F64" s="73"/>
      <c r="G64" s="73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</row>
    <row r="65" spans="1:24" x14ac:dyDescent="0.25">
      <c r="B65" s="73"/>
      <c r="C65" s="73"/>
      <c r="D65" s="73"/>
      <c r="E65" s="73"/>
      <c r="F65" s="73"/>
      <c r="G65" s="73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49"/>
      <c r="X65" s="49"/>
    </row>
    <row r="66" spans="1:24" x14ac:dyDescent="0.25">
      <c r="B66" s="73"/>
      <c r="C66" s="73"/>
      <c r="D66" s="73"/>
      <c r="E66" s="73"/>
      <c r="F66" s="73"/>
      <c r="G66" s="73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</row>
    <row r="67" spans="1:24" x14ac:dyDescent="0.25">
      <c r="B67" s="73"/>
      <c r="C67" s="73"/>
      <c r="D67" s="73"/>
      <c r="E67" s="73"/>
      <c r="F67" s="73"/>
      <c r="G67" s="73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</row>
    <row r="68" spans="1:24" ht="15" customHeight="1" x14ac:dyDescent="0.25">
      <c r="A68">
        <v>5</v>
      </c>
      <c r="B68" s="73" t="s">
        <v>165</v>
      </c>
      <c r="C68" s="73"/>
      <c r="D68" s="73"/>
      <c r="E68" s="73"/>
      <c r="F68" s="73"/>
      <c r="G68" s="73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</row>
    <row r="69" spans="1:24" x14ac:dyDescent="0.25">
      <c r="B69" s="73"/>
      <c r="C69" s="73"/>
      <c r="D69" s="73"/>
      <c r="E69" s="73"/>
      <c r="F69" s="73"/>
      <c r="G69" s="73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</row>
    <row r="70" spans="1:24" x14ac:dyDescent="0.25">
      <c r="B70" s="73"/>
      <c r="C70" s="73"/>
      <c r="D70" s="73"/>
      <c r="E70" s="73"/>
      <c r="F70" s="73"/>
      <c r="G70" s="73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</row>
    <row r="71" spans="1:24" x14ac:dyDescent="0.25">
      <c r="B71" s="73"/>
      <c r="C71" s="73"/>
      <c r="D71" s="73"/>
      <c r="E71" s="73"/>
      <c r="F71" s="73"/>
      <c r="G71" s="73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</row>
    <row r="72" spans="1:24" ht="15" customHeight="1" x14ac:dyDescent="0.25">
      <c r="A72">
        <v>6</v>
      </c>
      <c r="B72" s="73" t="s">
        <v>184</v>
      </c>
      <c r="C72" s="73"/>
      <c r="D72" s="73"/>
      <c r="E72" s="73"/>
      <c r="F72" s="73"/>
      <c r="G72" s="73"/>
    </row>
    <row r="73" spans="1:24" x14ac:dyDescent="0.25">
      <c r="B73" s="73"/>
      <c r="C73" s="73"/>
      <c r="D73" s="73"/>
      <c r="E73" s="73"/>
      <c r="F73" s="73"/>
      <c r="G73" s="73"/>
    </row>
    <row r="74" spans="1:24" x14ac:dyDescent="0.25">
      <c r="B74" s="73"/>
      <c r="C74" s="73"/>
      <c r="D74" s="73"/>
      <c r="E74" s="73"/>
      <c r="F74" s="73"/>
      <c r="G74" s="73"/>
    </row>
    <row r="75" spans="1:24" x14ac:dyDescent="0.25">
      <c r="B75" s="73"/>
      <c r="C75" s="73"/>
      <c r="D75" s="73"/>
      <c r="E75" s="73"/>
      <c r="F75" s="73"/>
      <c r="G75" s="73"/>
    </row>
    <row r="76" spans="1:24" x14ac:dyDescent="0.25">
      <c r="B76" s="73"/>
      <c r="C76" s="73"/>
      <c r="D76" s="73"/>
      <c r="E76" s="73"/>
      <c r="F76" s="73"/>
      <c r="G76" s="73"/>
    </row>
    <row r="77" spans="1:24" x14ac:dyDescent="0.25">
      <c r="B77" s="60"/>
      <c r="C77" s="60"/>
      <c r="D77" s="60"/>
      <c r="E77" s="60"/>
      <c r="F77" s="60"/>
      <c r="G77" s="60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4" x14ac:dyDescent="0.25"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24" x14ac:dyDescent="0.25">
      <c r="L79" s="69"/>
      <c r="M79" s="69"/>
      <c r="N79" s="69"/>
      <c r="O79" s="69"/>
      <c r="P79" s="69"/>
      <c r="Q79" s="69"/>
      <c r="R79" s="69"/>
      <c r="S79" s="69"/>
      <c r="T79" s="69"/>
      <c r="U79" s="69"/>
    </row>
  </sheetData>
  <sortState ref="A24:C37">
    <sortCondition descending="1" ref="B24:B37"/>
  </sortState>
  <mergeCells count="15">
    <mergeCell ref="B72:G76"/>
    <mergeCell ref="J43:P44"/>
    <mergeCell ref="J48:O48"/>
    <mergeCell ref="T41:X43"/>
    <mergeCell ref="AA1:AO1"/>
    <mergeCell ref="A1:E3"/>
    <mergeCell ref="A4:D4"/>
    <mergeCell ref="A5:D5"/>
    <mergeCell ref="A6:D6"/>
    <mergeCell ref="B42:G44"/>
    <mergeCell ref="B45:G53"/>
    <mergeCell ref="B54:G63"/>
    <mergeCell ref="B64:G67"/>
    <mergeCell ref="B68:G71"/>
    <mergeCell ref="A8:D13"/>
  </mergeCells>
  <pageMargins left="0.7" right="0.7" top="0.75" bottom="0.75" header="0.3" footer="0.3"/>
  <pageSetup paperSize="9" orientation="portrait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23"/>
  <sheetViews>
    <sheetView tabSelected="1" topLeftCell="A100" zoomScale="106" zoomScaleNormal="106" workbookViewId="0">
      <selection activeCell="A10" sqref="A10:C16"/>
    </sheetView>
  </sheetViews>
  <sheetFormatPr defaultRowHeight="15" x14ac:dyDescent="0.25"/>
  <cols>
    <col min="1" max="1" width="22" bestFit="1" customWidth="1"/>
    <col min="2" max="2" width="9.140625" style="16"/>
    <col min="5" max="5" width="21" bestFit="1" customWidth="1"/>
    <col min="18" max="18" width="11" bestFit="1" customWidth="1"/>
    <col min="19" max="19" width="9.85546875" customWidth="1"/>
    <col min="20" max="20" width="12.42578125" customWidth="1"/>
    <col min="21" max="21" width="16.7109375" bestFit="1" customWidth="1"/>
    <col min="24" max="24" width="13.7109375" bestFit="1" customWidth="1"/>
    <col min="25" max="25" width="16.7109375" bestFit="1" customWidth="1"/>
    <col min="26" max="29" width="9.85546875" bestFit="1" customWidth="1"/>
    <col min="30" max="30" width="10.85546875" style="21" bestFit="1" customWidth="1"/>
    <col min="31" max="40" width="10.85546875" bestFit="1" customWidth="1"/>
  </cols>
  <sheetData>
    <row r="1" spans="1:42" x14ac:dyDescent="0.25">
      <c r="A1" s="85" t="s">
        <v>162</v>
      </c>
      <c r="B1" s="86"/>
      <c r="C1" s="87"/>
      <c r="E1" t="s">
        <v>39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14</v>
      </c>
      <c r="U1" t="s">
        <v>15</v>
      </c>
      <c r="V1" t="s">
        <v>32</v>
      </c>
      <c r="X1" s="13" t="s">
        <v>38</v>
      </c>
      <c r="Y1" t="s">
        <v>15</v>
      </c>
      <c r="Z1" s="76" t="s">
        <v>33</v>
      </c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2" ht="18.75" x14ac:dyDescent="0.35">
      <c r="A2" s="88"/>
      <c r="B2" s="89"/>
      <c r="C2" s="90"/>
      <c r="X2" s="13"/>
      <c r="Y2" s="13"/>
      <c r="Z2" s="16" t="s">
        <v>36</v>
      </c>
      <c r="AA2" s="16" t="s">
        <v>34</v>
      </c>
      <c r="AB2" s="16" t="s">
        <v>35</v>
      </c>
      <c r="AC2" s="18" t="s">
        <v>66</v>
      </c>
      <c r="AD2" s="18" t="s">
        <v>76</v>
      </c>
      <c r="AE2" s="16" t="s">
        <v>57</v>
      </c>
      <c r="AF2" s="16" t="s">
        <v>58</v>
      </c>
      <c r="AG2" s="16" t="s">
        <v>59</v>
      </c>
      <c r="AH2" s="16" t="s">
        <v>60</v>
      </c>
      <c r="AI2" s="16" t="s">
        <v>61</v>
      </c>
      <c r="AJ2" s="10" t="s">
        <v>131</v>
      </c>
      <c r="AK2" s="16" t="s">
        <v>63</v>
      </c>
      <c r="AL2" s="16" t="s">
        <v>64</v>
      </c>
      <c r="AM2" s="16" t="s">
        <v>65</v>
      </c>
      <c r="AN2" s="16" t="s">
        <v>37</v>
      </c>
    </row>
    <row r="3" spans="1:42" x14ac:dyDescent="0.25">
      <c r="A3" s="88"/>
      <c r="B3" s="89"/>
      <c r="C3" s="90"/>
      <c r="T3" s="16"/>
      <c r="U3" s="16"/>
      <c r="Y3" s="2"/>
      <c r="Z3" s="54"/>
      <c r="AA3" s="54"/>
      <c r="AB3" s="54"/>
      <c r="AC3" s="58"/>
      <c r="AD3" s="58"/>
      <c r="AE3" s="54"/>
      <c r="AF3" s="54"/>
      <c r="AG3" s="54"/>
      <c r="AH3" s="54"/>
      <c r="AI3" s="54"/>
      <c r="AJ3" s="62"/>
      <c r="AK3" s="54"/>
      <c r="AL3" s="54"/>
      <c r="AM3" s="54"/>
      <c r="AN3" s="54"/>
      <c r="AO3" s="49"/>
      <c r="AP3" s="49"/>
    </row>
    <row r="4" spans="1:42" ht="15.75" thickBot="1" x14ac:dyDescent="0.3">
      <c r="A4" s="91"/>
      <c r="B4" s="92"/>
      <c r="C4" s="93"/>
      <c r="F4" t="s">
        <v>16</v>
      </c>
      <c r="G4" s="5">
        <v>45.66816709964413</v>
      </c>
      <c r="H4" s="5">
        <v>2.3383024911032035</v>
      </c>
      <c r="I4" s="5">
        <v>14.981612327630915</v>
      </c>
      <c r="J4" s="5">
        <v>1.2904951037234484</v>
      </c>
      <c r="K4" s="5">
        <v>8.6648486414896553</v>
      </c>
      <c r="L4" s="5">
        <v>0.17308856731062539</v>
      </c>
      <c r="M4" s="5">
        <v>8.4913160957295393</v>
      </c>
      <c r="N4" s="5">
        <v>9.5767642897559782</v>
      </c>
      <c r="O4" s="5">
        <v>4.413419420437215</v>
      </c>
      <c r="P4" s="5">
        <v>2.5508754448398583</v>
      </c>
      <c r="Q4" s="5">
        <v>0.89078190137264879</v>
      </c>
      <c r="R4" s="5">
        <v>1.5824085215298128E-2</v>
      </c>
      <c r="S4" s="5">
        <v>3.4365944453381023E-2</v>
      </c>
      <c r="T4" s="2"/>
      <c r="U4" s="59">
        <v>85.34</v>
      </c>
      <c r="V4" s="1"/>
      <c r="X4" s="16"/>
      <c r="Y4" s="59">
        <v>85.34</v>
      </c>
      <c r="Z4" s="43">
        <v>2436</v>
      </c>
      <c r="AA4" s="43">
        <v>2436</v>
      </c>
      <c r="AB4" s="43">
        <v>2436</v>
      </c>
      <c r="AC4" s="43">
        <v>2436</v>
      </c>
      <c r="AD4" s="43">
        <v>2436</v>
      </c>
      <c r="AE4" s="43">
        <v>2436</v>
      </c>
      <c r="AF4" s="43">
        <v>2436</v>
      </c>
      <c r="AG4" s="43">
        <v>2436</v>
      </c>
      <c r="AH4" s="43">
        <v>2436</v>
      </c>
      <c r="AI4" s="43">
        <v>2436</v>
      </c>
      <c r="AJ4" s="63">
        <v>2436</v>
      </c>
      <c r="AK4" s="43">
        <v>2436</v>
      </c>
      <c r="AL4" s="43">
        <v>2436</v>
      </c>
      <c r="AM4" s="43">
        <v>2436</v>
      </c>
      <c r="AN4" s="43">
        <v>2436</v>
      </c>
      <c r="AO4" s="49"/>
      <c r="AP4" s="49"/>
    </row>
    <row r="5" spans="1:42" x14ac:dyDescent="0.25">
      <c r="E5" t="s">
        <v>111</v>
      </c>
      <c r="F5" t="s">
        <v>13</v>
      </c>
      <c r="G5" s="28">
        <v>40.140999999999998</v>
      </c>
      <c r="H5" s="28">
        <v>0.04</v>
      </c>
      <c r="I5" s="28">
        <v>3.1E-2</v>
      </c>
      <c r="J5" s="4"/>
      <c r="K5" s="28">
        <v>13.804</v>
      </c>
      <c r="L5" s="28">
        <v>0.23200000000000001</v>
      </c>
      <c r="M5" s="28">
        <v>45.265000000000001</v>
      </c>
      <c r="N5" s="28">
        <v>0.223</v>
      </c>
      <c r="O5" s="4"/>
      <c r="P5" s="4"/>
      <c r="Q5" s="4"/>
      <c r="R5" s="28">
        <v>0.27700000000000002</v>
      </c>
      <c r="S5" s="28">
        <v>2.7E-2</v>
      </c>
      <c r="T5" s="4">
        <v>85.338399999999993</v>
      </c>
      <c r="U5" s="16"/>
      <c r="W5" s="23">
        <v>0.44500000000000001</v>
      </c>
      <c r="X5" s="23">
        <f>W5</f>
        <v>0.44500000000000001</v>
      </c>
      <c r="Y5" s="16"/>
      <c r="Z5" s="8">
        <v>2436</v>
      </c>
      <c r="AA5" s="8">
        <v>2436</v>
      </c>
      <c r="AB5" s="8">
        <v>2436</v>
      </c>
      <c r="AC5" s="8">
        <v>2436</v>
      </c>
      <c r="AD5" s="8">
        <v>2436</v>
      </c>
      <c r="AE5" s="8">
        <v>2436</v>
      </c>
      <c r="AF5" s="8">
        <v>2436</v>
      </c>
      <c r="AG5" s="8">
        <v>2436</v>
      </c>
      <c r="AH5" s="8">
        <v>2436</v>
      </c>
      <c r="AI5" s="8">
        <v>2436</v>
      </c>
      <c r="AJ5" s="11">
        <v>2436</v>
      </c>
      <c r="AK5" s="8">
        <v>2436</v>
      </c>
      <c r="AL5" s="8">
        <v>2436</v>
      </c>
      <c r="AM5" s="8">
        <v>2436</v>
      </c>
      <c r="AN5" s="8">
        <v>2436</v>
      </c>
      <c r="AO5" s="49"/>
      <c r="AP5" s="49"/>
    </row>
    <row r="6" spans="1:42" x14ac:dyDescent="0.25">
      <c r="A6" s="78" t="s">
        <v>192</v>
      </c>
      <c r="B6" s="78"/>
      <c r="C6" s="78"/>
      <c r="F6" t="s">
        <v>17</v>
      </c>
      <c r="G6" s="7">
        <v>45.693950177935946</v>
      </c>
      <c r="H6" s="7">
        <v>2.3487544483985769</v>
      </c>
      <c r="I6" s="7">
        <v>15.04829689883071</v>
      </c>
      <c r="J6" s="7">
        <v>1.2962634761925049</v>
      </c>
      <c r="K6" s="7">
        <v>8.6417565079500331</v>
      </c>
      <c r="L6" s="7">
        <v>0.17285205897305547</v>
      </c>
      <c r="M6" s="7">
        <v>8.3274021352313188</v>
      </c>
      <c r="N6" s="7">
        <v>9.6187086934417927</v>
      </c>
      <c r="O6" s="7">
        <v>4.4331469242501278</v>
      </c>
      <c r="P6" s="7">
        <v>2.562277580071175</v>
      </c>
      <c r="Q6" s="7">
        <v>0.89476359938993399</v>
      </c>
      <c r="R6" s="7">
        <v>1.4509150936967632E-2</v>
      </c>
      <c r="S6" s="7">
        <v>3.4492737133625655E-2</v>
      </c>
      <c r="T6" s="1"/>
      <c r="U6" s="59">
        <v>85.13</v>
      </c>
      <c r="W6" s="1"/>
      <c r="X6" s="1"/>
      <c r="Y6" s="59">
        <v>85.13</v>
      </c>
      <c r="Z6" s="45">
        <v>2382.2792470413974</v>
      </c>
      <c r="AA6" s="45">
        <v>2371.6781043920637</v>
      </c>
      <c r="AB6" s="45">
        <v>2361.1241368275191</v>
      </c>
      <c r="AC6" s="46">
        <v>2350.6171344186364</v>
      </c>
      <c r="AD6" s="46">
        <v>2340.1568881704734</v>
      </c>
      <c r="AE6" s="46">
        <v>2329.7431900181155</v>
      </c>
      <c r="AF6" s="46">
        <v>2319.3758328225349</v>
      </c>
      <c r="AG6" s="46">
        <v>2309.0546103664742</v>
      </c>
      <c r="AH6" s="46">
        <v>2298.7793173503437</v>
      </c>
      <c r="AI6" s="46">
        <v>2288.5497493881348</v>
      </c>
      <c r="AJ6" s="48">
        <v>2278.3657030033578</v>
      </c>
      <c r="AK6" s="46">
        <v>2268.226975624993</v>
      </c>
      <c r="AL6" s="46">
        <v>2258.1333655834619</v>
      </c>
      <c r="AM6" s="46">
        <v>2248.0846721066155</v>
      </c>
      <c r="AN6" s="46">
        <v>2238.0806953157412</v>
      </c>
      <c r="AO6" s="49"/>
      <c r="AP6" s="49"/>
    </row>
    <row r="7" spans="1:42" x14ac:dyDescent="0.25">
      <c r="A7" s="79" t="s">
        <v>40</v>
      </c>
      <c r="B7" s="79"/>
      <c r="C7" s="79"/>
      <c r="E7" t="s">
        <v>123</v>
      </c>
      <c r="F7" t="s">
        <v>18</v>
      </c>
      <c r="G7" s="55">
        <v>39.920999999999999</v>
      </c>
      <c r="H7" s="55">
        <v>0</v>
      </c>
      <c r="I7" s="55">
        <v>2.8000000000000001E-2</v>
      </c>
      <c r="J7" s="4"/>
      <c r="K7" s="55">
        <v>14.045999999999999</v>
      </c>
      <c r="L7" s="55">
        <v>0.23699999999999999</v>
      </c>
      <c r="M7" s="55">
        <v>44.859000000000002</v>
      </c>
      <c r="N7" s="55">
        <v>0.247</v>
      </c>
      <c r="O7" s="4"/>
      <c r="P7" s="4"/>
      <c r="Q7" s="55">
        <v>1.9E-2</v>
      </c>
      <c r="R7" s="55">
        <v>0.20599999999999999</v>
      </c>
      <c r="S7" s="55">
        <v>1.2E-2</v>
      </c>
      <c r="T7" s="4">
        <v>85.057100000000005</v>
      </c>
      <c r="U7" s="16"/>
      <c r="W7" s="1">
        <v>1.99</v>
      </c>
      <c r="X7" s="1">
        <f>X5+W7</f>
        <v>2.4350000000000001</v>
      </c>
      <c r="Y7" s="16"/>
      <c r="AJ7" s="21"/>
      <c r="AO7" s="49"/>
      <c r="AP7" s="49"/>
    </row>
    <row r="8" spans="1:42" x14ac:dyDescent="0.25">
      <c r="A8" s="80" t="s">
        <v>69</v>
      </c>
      <c r="B8" s="80"/>
      <c r="C8" s="80"/>
      <c r="F8" t="s">
        <v>19</v>
      </c>
      <c r="G8" s="5">
        <v>45.808831886476874</v>
      </c>
      <c r="H8" s="5">
        <v>2.3954946619217088</v>
      </c>
      <c r="I8" s="5">
        <v>15.347200807117442</v>
      </c>
      <c r="J8" s="5">
        <v>1.3220591193687359</v>
      </c>
      <c r="K8" s="5">
        <v>8.5342120624582396</v>
      </c>
      <c r="L8" s="5">
        <v>0.17157551494661927</v>
      </c>
      <c r="M8" s="5">
        <v>7.6004233377224217</v>
      </c>
      <c r="N8" s="5">
        <v>9.8052056964412841</v>
      </c>
      <c r="O8" s="5">
        <v>4.5213665480427059</v>
      </c>
      <c r="P8" s="5">
        <v>2.6132669039145915</v>
      </c>
      <c r="Q8" s="5">
        <v>0.91219129501779361</v>
      </c>
      <c r="R8" s="5">
        <v>1.0698483040613289E-2</v>
      </c>
      <c r="S8" s="5">
        <v>3.4940342602584808E-2</v>
      </c>
      <c r="T8" s="1"/>
      <c r="U8" s="59">
        <v>84.11</v>
      </c>
      <c r="W8" s="1"/>
      <c r="X8" s="1"/>
      <c r="Y8" s="59">
        <v>84.11</v>
      </c>
      <c r="Z8" s="45">
        <v>2153.5131517445634</v>
      </c>
      <c r="AA8" s="45">
        <v>2101.0751064995834</v>
      </c>
      <c r="AB8" s="45">
        <v>2049.9139276563192</v>
      </c>
      <c r="AC8" s="46">
        <v>1999.9985235178879</v>
      </c>
      <c r="AD8" s="46">
        <v>1951.2985594702275</v>
      </c>
      <c r="AE8" s="45">
        <v>1903.7844395471277</v>
      </c>
      <c r="AF8" s="45">
        <v>1857.4272884441552</v>
      </c>
      <c r="AG8" s="45">
        <v>1812.1989339705406</v>
      </c>
      <c r="AH8" s="45">
        <v>1768.0718899283577</v>
      </c>
      <c r="AI8" s="46">
        <v>1725.0193394086027</v>
      </c>
      <c r="AJ8" s="48">
        <v>1683.0151184940032</v>
      </c>
      <c r="AK8" s="46">
        <v>1642.0337003586744</v>
      </c>
      <c r="AL8" s="46">
        <v>1602.0501797549409</v>
      </c>
      <c r="AM8" s="45">
        <v>1563.0402578779085</v>
      </c>
      <c r="AN8" s="45">
        <v>1524.9802275985815</v>
      </c>
      <c r="AO8" s="49"/>
      <c r="AP8" s="49"/>
    </row>
    <row r="9" spans="1:42" x14ac:dyDescent="0.25">
      <c r="E9" t="s">
        <v>126</v>
      </c>
      <c r="F9" t="s">
        <v>20</v>
      </c>
      <c r="G9" s="28">
        <v>39.728000000000002</v>
      </c>
      <c r="H9" s="28">
        <v>1.7999999999999999E-2</v>
      </c>
      <c r="I9" s="28">
        <v>2.7E-2</v>
      </c>
      <c r="J9" s="4"/>
      <c r="K9" s="28">
        <v>14.837</v>
      </c>
      <c r="L9" s="28">
        <v>0.25800000000000001</v>
      </c>
      <c r="M9" s="28">
        <v>44.1</v>
      </c>
      <c r="N9" s="28">
        <v>0.26700000000000002</v>
      </c>
      <c r="O9" s="4"/>
      <c r="P9" s="4"/>
      <c r="Q9" s="28">
        <v>3.4000000000000002E-2</v>
      </c>
      <c r="R9" s="28">
        <v>0.17199999999999999</v>
      </c>
      <c r="S9" s="28">
        <v>2.4E-2</v>
      </c>
      <c r="T9" s="4">
        <v>84.120599999999996</v>
      </c>
      <c r="U9" s="16"/>
      <c r="W9" s="1">
        <v>1.9</v>
      </c>
      <c r="X9" s="14">
        <f t="shared" ref="X9:X25" si="0">X7+W9</f>
        <v>4.335</v>
      </c>
      <c r="Y9" s="16"/>
      <c r="AJ9" s="21"/>
      <c r="AO9" s="49"/>
      <c r="AP9" s="49"/>
    </row>
    <row r="10" spans="1:42" ht="15" customHeight="1" x14ac:dyDescent="0.25">
      <c r="A10" s="73" t="s">
        <v>193</v>
      </c>
      <c r="B10" s="73"/>
      <c r="C10" s="73"/>
      <c r="D10" s="26"/>
      <c r="F10" s="21" t="s">
        <v>21</v>
      </c>
      <c r="G10" s="15">
        <v>45.924367692319898</v>
      </c>
      <c r="H10" s="15">
        <v>2.440667060498221</v>
      </c>
      <c r="I10" s="15">
        <v>15.638284622452673</v>
      </c>
      <c r="J10" s="15">
        <v>1.3471782426367418</v>
      </c>
      <c r="K10" s="15">
        <v>8.4144590916449449</v>
      </c>
      <c r="L10" s="15">
        <v>0.16993344973060504</v>
      </c>
      <c r="M10" s="15">
        <v>6.9069313811391471</v>
      </c>
      <c r="N10" s="15">
        <v>9.986431604673669</v>
      </c>
      <c r="O10" s="15">
        <v>4.6072725124555172</v>
      </c>
      <c r="P10" s="15">
        <v>2.6629189750889686</v>
      </c>
      <c r="Q10" s="15">
        <v>0.92887692962313162</v>
      </c>
      <c r="R10" s="15">
        <v>7.6337542183849399E-3</v>
      </c>
      <c r="S10" s="15">
        <v>3.5148209112033917E-2</v>
      </c>
      <c r="T10" s="14"/>
      <c r="U10" s="61">
        <v>82.99</v>
      </c>
      <c r="W10" s="1"/>
      <c r="X10" s="1"/>
      <c r="Y10" s="59">
        <v>82.99</v>
      </c>
      <c r="Z10" s="45">
        <v>1951.8330303309053</v>
      </c>
      <c r="AA10" s="45">
        <v>1867.2210684660606</v>
      </c>
      <c r="AB10" s="45">
        <v>1786.2770351480569</v>
      </c>
      <c r="AC10" s="46">
        <v>1708.8419256743891</v>
      </c>
      <c r="AD10" s="46">
        <v>1634.7636281964046</v>
      </c>
      <c r="AE10" s="46">
        <v>1563.8966249140904</v>
      </c>
      <c r="AF10" s="46">
        <v>1496.1017062240649</v>
      </c>
      <c r="AG10" s="46">
        <v>1431.2456972592518</v>
      </c>
      <c r="AH10" s="46">
        <v>1369.2011962830636</v>
      </c>
      <c r="AI10" s="46">
        <v>1309.8463244241927</v>
      </c>
      <c r="AJ10" s="48">
        <v>1253.064486260404</v>
      </c>
      <c r="AK10" s="46">
        <v>1198.7441407810159</v>
      </c>
      <c r="AL10" s="46">
        <v>1146.7785822781589</v>
      </c>
      <c r="AM10" s="46">
        <v>1097.0657307364008</v>
      </c>
      <c r="AN10" s="46">
        <v>1049.507931308978</v>
      </c>
      <c r="AO10" s="49"/>
      <c r="AP10" s="49"/>
    </row>
    <row r="11" spans="1:42" x14ac:dyDescent="0.25">
      <c r="A11" s="73"/>
      <c r="B11" s="73"/>
      <c r="C11" s="73"/>
      <c r="D11" s="26"/>
      <c r="E11" t="s">
        <v>90</v>
      </c>
      <c r="F11" t="s">
        <v>22</v>
      </c>
      <c r="G11" s="55">
        <v>39.54</v>
      </c>
      <c r="H11" s="29">
        <v>0</v>
      </c>
      <c r="I11" s="55">
        <v>5.8000000000000003E-2</v>
      </c>
      <c r="J11" s="29"/>
      <c r="K11" s="55">
        <v>15.94</v>
      </c>
      <c r="L11" s="55">
        <v>0.27100000000000002</v>
      </c>
      <c r="M11" s="55">
        <v>43.62</v>
      </c>
      <c r="N11" s="55">
        <v>0.313</v>
      </c>
      <c r="O11" s="29"/>
      <c r="P11" s="29"/>
      <c r="Q11" s="55">
        <v>2.7E-2</v>
      </c>
      <c r="R11" s="55">
        <v>0.16600000000000001</v>
      </c>
      <c r="S11" s="55">
        <v>1.4999999999999999E-2</v>
      </c>
      <c r="T11" s="4">
        <v>82.985200000000006</v>
      </c>
      <c r="U11" s="16"/>
      <c r="W11" s="1">
        <v>1.49</v>
      </c>
      <c r="X11" s="1">
        <f t="shared" si="0"/>
        <v>5.8250000000000002</v>
      </c>
      <c r="Y11" s="16"/>
      <c r="AJ11" s="21"/>
      <c r="AO11" s="49"/>
      <c r="AP11" s="49"/>
    </row>
    <row r="12" spans="1:42" x14ac:dyDescent="0.25">
      <c r="A12" s="73"/>
      <c r="B12" s="73"/>
      <c r="C12" s="73"/>
      <c r="D12" s="26"/>
      <c r="F12" t="s">
        <v>23</v>
      </c>
      <c r="G12" s="5">
        <v>46.019494770935459</v>
      </c>
      <c r="H12" s="5">
        <v>2.4770329996996443</v>
      </c>
      <c r="I12" s="5">
        <v>15.870430863327217</v>
      </c>
      <c r="J12" s="5">
        <v>1.367251198452029</v>
      </c>
      <c r="K12" s="5">
        <v>8.3023285321104545</v>
      </c>
      <c r="L12" s="5">
        <v>0.16842755813159102</v>
      </c>
      <c r="M12" s="5">
        <v>6.3599066587181197</v>
      </c>
      <c r="N12" s="5">
        <v>10.130565735583305</v>
      </c>
      <c r="O12" s="5">
        <v>4.6759208728911039</v>
      </c>
      <c r="P12" s="5">
        <v>2.7025964678177941</v>
      </c>
      <c r="Q12" s="5">
        <v>0.94231489587451622</v>
      </c>
      <c r="R12" s="5">
        <v>5.2740971562388744E-3</v>
      </c>
      <c r="S12" s="5">
        <v>3.5448417427803219E-2</v>
      </c>
      <c r="T12" s="1"/>
      <c r="U12" s="59">
        <v>82</v>
      </c>
      <c r="W12" s="1"/>
      <c r="X12" s="1"/>
      <c r="Y12" s="59">
        <v>82</v>
      </c>
      <c r="Z12" s="45">
        <v>1804.4939417569278</v>
      </c>
      <c r="AA12" s="45">
        <v>1699.3821696495868</v>
      </c>
      <c r="AB12" s="45">
        <v>1600.3931582674986</v>
      </c>
      <c r="AC12" s="46">
        <v>1507.1702567984171</v>
      </c>
      <c r="AD12" s="46">
        <v>1419.3775893399093</v>
      </c>
      <c r="AE12" s="45">
        <v>1336.6988447608599</v>
      </c>
      <c r="AF12" s="45">
        <v>1258.8361370535399</v>
      </c>
      <c r="AG12" s="45">
        <v>1185.5089320701713</v>
      </c>
      <c r="AH12" s="45">
        <v>1116.4530367770842</v>
      </c>
      <c r="AI12" s="46">
        <v>1051.419647384819</v>
      </c>
      <c r="AJ12" s="48">
        <v>990.17445292465334</v>
      </c>
      <c r="AK12" s="46">
        <v>932.49679104179256</v>
      </c>
      <c r="AL12" s="46">
        <v>878.17885296360828</v>
      </c>
      <c r="AM12" s="45">
        <v>827.02493477847827</v>
      </c>
      <c r="AN12" s="45">
        <v>778.85073232763193</v>
      </c>
      <c r="AO12" s="49"/>
      <c r="AP12" s="49"/>
    </row>
    <row r="13" spans="1:42" x14ac:dyDescent="0.25">
      <c r="A13" s="73"/>
      <c r="B13" s="73"/>
      <c r="C13" s="73"/>
      <c r="D13" s="26"/>
      <c r="E13" t="s">
        <v>117</v>
      </c>
      <c r="F13" t="s">
        <v>24</v>
      </c>
      <c r="G13" s="28">
        <v>39.222999999999999</v>
      </c>
      <c r="H13" s="28">
        <v>5.1999999999999998E-2</v>
      </c>
      <c r="I13" s="28">
        <v>7.0999999999999994E-2</v>
      </c>
      <c r="J13" s="4"/>
      <c r="K13" s="28">
        <v>16.658000000000001</v>
      </c>
      <c r="L13" s="28">
        <v>0.30599999999999999</v>
      </c>
      <c r="M13" s="28">
        <v>42.575000000000003</v>
      </c>
      <c r="N13" s="28">
        <v>0.29499999999999998</v>
      </c>
      <c r="O13" s="4"/>
      <c r="P13" s="4"/>
      <c r="Q13" s="4"/>
      <c r="R13" s="28">
        <v>0.14899999999999999</v>
      </c>
      <c r="S13" s="28">
        <v>0.01</v>
      </c>
      <c r="T13" s="4">
        <v>81.998900000000006</v>
      </c>
      <c r="U13" s="16"/>
      <c r="W13" s="1">
        <v>1.4</v>
      </c>
      <c r="X13" s="1">
        <f t="shared" si="0"/>
        <v>7.2249999999999996</v>
      </c>
      <c r="Y13" s="16"/>
      <c r="AJ13" s="21"/>
      <c r="AO13" s="49"/>
      <c r="AP13" s="49"/>
    </row>
    <row r="14" spans="1:42" x14ac:dyDescent="0.25">
      <c r="A14" s="73"/>
      <c r="B14" s="73"/>
      <c r="C14" s="73"/>
      <c r="D14" s="26"/>
      <c r="F14" t="s">
        <v>25</v>
      </c>
      <c r="G14" s="5">
        <v>46.114645697728562</v>
      </c>
      <c r="H14" s="5">
        <v>2.5109834616954392</v>
      </c>
      <c r="I14" s="5">
        <v>16.091622895413799</v>
      </c>
      <c r="J14" s="5">
        <v>1.3863927152303575</v>
      </c>
      <c r="K14" s="5">
        <v>8.1853491315600007</v>
      </c>
      <c r="L14" s="5">
        <v>0.16650154394543329</v>
      </c>
      <c r="M14" s="5">
        <v>5.8528953519401732</v>
      </c>
      <c r="N14" s="5">
        <v>10.268263655881471</v>
      </c>
      <c r="O14" s="5">
        <v>4.7413837651115793</v>
      </c>
      <c r="P14" s="5">
        <v>2.7404328183672431</v>
      </c>
      <c r="Q14" s="5">
        <v>0.95550730441675946</v>
      </c>
      <c r="R14" s="5">
        <v>3.2619345164262193E-3</v>
      </c>
      <c r="S14" s="5">
        <v>3.5804695271792461E-2</v>
      </c>
      <c r="T14" s="1"/>
      <c r="U14" s="59">
        <v>80.95</v>
      </c>
      <c r="W14" s="1"/>
      <c r="X14" s="1"/>
      <c r="Y14" s="59">
        <v>80.95</v>
      </c>
      <c r="Z14" s="45">
        <v>1674.2954578983833</v>
      </c>
      <c r="AA14" s="45">
        <v>1553.3276110652253</v>
      </c>
      <c r="AB14" s="45">
        <v>1441.0996911657628</v>
      </c>
      <c r="AC14" s="46">
        <v>1336.9802384790364</v>
      </c>
      <c r="AD14" s="46">
        <v>1240.3834162489263</v>
      </c>
      <c r="AE14" s="46">
        <v>1150.7657144249413</v>
      </c>
      <c r="AF14" s="46">
        <v>1067.6228915577394</v>
      </c>
      <c r="AG14" s="46">
        <v>990.4871376426928</v>
      </c>
      <c r="AH14" s="46">
        <v>918.92444194800839</v>
      </c>
      <c r="AI14" s="46">
        <v>852.53215101726471</v>
      </c>
      <c r="AJ14" s="48">
        <v>790.93670310626737</v>
      </c>
      <c r="AK14" s="46">
        <v>733.7915263068395</v>
      </c>
      <c r="AL14" s="46">
        <v>680.77508853117047</v>
      </c>
      <c r="AM14" s="46">
        <v>631.5890883847934</v>
      </c>
      <c r="AN14" s="46">
        <v>585.95677674899207</v>
      </c>
      <c r="AO14" s="49"/>
      <c r="AP14" s="49"/>
    </row>
    <row r="15" spans="1:42" x14ac:dyDescent="0.25">
      <c r="A15" s="73"/>
      <c r="B15" s="73"/>
      <c r="C15" s="73"/>
      <c r="D15" s="26"/>
      <c r="E15" t="s">
        <v>93</v>
      </c>
      <c r="F15" t="s">
        <v>26</v>
      </c>
      <c r="G15" s="55">
        <v>39.302</v>
      </c>
      <c r="H15" s="55">
        <v>0</v>
      </c>
      <c r="I15" s="55">
        <v>7.0000000000000001E-3</v>
      </c>
      <c r="J15" s="29"/>
      <c r="K15" s="55">
        <v>17.582999999999998</v>
      </c>
      <c r="L15" s="55">
        <v>0.32200000000000001</v>
      </c>
      <c r="M15" s="55">
        <v>41.914999999999999</v>
      </c>
      <c r="N15" s="55">
        <v>0.30599999999999999</v>
      </c>
      <c r="O15" s="29"/>
      <c r="P15" s="29"/>
      <c r="Q15" s="55">
        <v>0.08</v>
      </c>
      <c r="R15" s="55">
        <v>0.13400000000000001</v>
      </c>
      <c r="S15" s="55">
        <v>0.11700000000000001</v>
      </c>
      <c r="T15" s="4">
        <v>80.947599999999994</v>
      </c>
      <c r="U15" s="16"/>
      <c r="W15" s="1">
        <v>1.31</v>
      </c>
      <c r="X15" s="1">
        <f t="shared" si="0"/>
        <v>8.5350000000000001</v>
      </c>
      <c r="Y15" s="16"/>
      <c r="AJ15" s="21"/>
      <c r="AO15" s="49"/>
      <c r="AP15" s="49"/>
    </row>
    <row r="16" spans="1:42" x14ac:dyDescent="0.25">
      <c r="A16" s="73"/>
      <c r="B16" s="73"/>
      <c r="C16" s="73"/>
      <c r="F16" t="s">
        <v>27</v>
      </c>
      <c r="G16" s="5">
        <v>46.203891356368814</v>
      </c>
      <c r="H16" s="5">
        <v>2.5438773450436498</v>
      </c>
      <c r="I16" s="5">
        <v>16.302331455343722</v>
      </c>
      <c r="J16" s="5">
        <v>1.4045544597998754</v>
      </c>
      <c r="K16" s="5">
        <v>8.0622399051834375</v>
      </c>
      <c r="L16" s="5">
        <v>0.16446451417111849</v>
      </c>
      <c r="M16" s="5">
        <v>5.3804817810505909</v>
      </c>
      <c r="N16" s="5">
        <v>10.398769309773519</v>
      </c>
      <c r="O16" s="5">
        <v>4.8034958924345412</v>
      </c>
      <c r="P16" s="5">
        <v>2.7763324882878542</v>
      </c>
      <c r="Q16" s="5">
        <v>0.96697645010461908</v>
      </c>
      <c r="R16" s="5">
        <v>1.549265858591403E-3</v>
      </c>
      <c r="S16" s="5">
        <v>3.4741036779852949E-2</v>
      </c>
      <c r="T16" s="1"/>
      <c r="U16" s="59">
        <v>79.86</v>
      </c>
      <c r="V16" s="1"/>
      <c r="W16" s="1"/>
      <c r="X16" s="1"/>
      <c r="Y16" s="59">
        <v>79.86</v>
      </c>
      <c r="Z16" s="45">
        <v>1559.3800635573207</v>
      </c>
      <c r="AA16" s="45">
        <v>1426.2869751327037</v>
      </c>
      <c r="AB16" s="45">
        <v>1304.5533818051274</v>
      </c>
      <c r="AC16" s="46">
        <v>1193.2097506680598</v>
      </c>
      <c r="AD16" s="46">
        <v>1091.3692984485408</v>
      </c>
      <c r="AE16" s="45">
        <v>998.22092882595791</v>
      </c>
      <c r="AF16" s="45">
        <v>913.02277255066247</v>
      </c>
      <c r="AG16" s="45">
        <v>835.09627891346338</v>
      </c>
      <c r="AH16" s="45">
        <v>763.82081150819931</v>
      </c>
      <c r="AI16" s="46">
        <v>698.62870524597463</v>
      </c>
      <c r="AJ16" s="48">
        <v>639.00074525323078</v>
      </c>
      <c r="AK16" s="46">
        <v>584.46203164586746</v>
      </c>
      <c r="AL16" s="46">
        <v>534.57819724489275</v>
      </c>
      <c r="AM16" s="45">
        <v>488.95194811004114</v>
      </c>
      <c r="AN16" s="45">
        <v>447.21989933884913</v>
      </c>
      <c r="AO16" s="49"/>
      <c r="AP16" s="49"/>
    </row>
    <row r="17" spans="1:42" x14ac:dyDescent="0.25">
      <c r="E17" t="s">
        <v>129</v>
      </c>
      <c r="F17" t="s">
        <v>28</v>
      </c>
      <c r="G17" s="55">
        <v>38.866999999999997</v>
      </c>
      <c r="H17" s="55">
        <v>3.5999999999999997E-2</v>
      </c>
      <c r="I17" s="55">
        <v>2.3E-2</v>
      </c>
      <c r="J17" s="29"/>
      <c r="K17" s="55">
        <v>18.571000000000002</v>
      </c>
      <c r="L17" s="55">
        <v>0.33100000000000002</v>
      </c>
      <c r="M17" s="55">
        <v>41.314</v>
      </c>
      <c r="N17" s="55">
        <v>0.29599999999999999</v>
      </c>
      <c r="O17" s="29"/>
      <c r="P17" s="29"/>
      <c r="Q17" s="55">
        <v>2.8000000000000001E-2</v>
      </c>
      <c r="R17" s="55">
        <v>0.115</v>
      </c>
      <c r="S17" s="55">
        <v>0</v>
      </c>
      <c r="T17" s="4">
        <v>79.858900000000006</v>
      </c>
      <c r="U17" s="16"/>
      <c r="V17" s="14"/>
      <c r="W17" s="57">
        <v>1.28</v>
      </c>
      <c r="X17" s="57">
        <f t="shared" si="0"/>
        <v>9.8149999999999995</v>
      </c>
      <c r="Y17" s="16"/>
      <c r="AJ17" s="21"/>
      <c r="AO17" s="49"/>
      <c r="AP17" s="49"/>
    </row>
    <row r="18" spans="1:42" x14ac:dyDescent="0.25">
      <c r="F18" t="s">
        <v>29</v>
      </c>
      <c r="G18" s="5">
        <v>46.297803565730327</v>
      </c>
      <c r="H18" s="5">
        <v>2.5759781750602082</v>
      </c>
      <c r="I18" s="5">
        <v>16.510706897972121</v>
      </c>
      <c r="J18" s="5">
        <v>1.4225327568853137</v>
      </c>
      <c r="K18" s="5">
        <v>7.9277277759697853</v>
      </c>
      <c r="L18" s="5">
        <v>0.16233285995250879</v>
      </c>
      <c r="M18" s="5">
        <v>4.9205327478480383</v>
      </c>
      <c r="N18" s="5">
        <v>10.528084756938618</v>
      </c>
      <c r="O18" s="5">
        <v>4.8649806398577029</v>
      </c>
      <c r="P18" s="5">
        <v>2.8118695441379384</v>
      </c>
      <c r="Q18" s="5">
        <v>0.97899534866595816</v>
      </c>
      <c r="R18" s="5">
        <v>5.2235484479999997E-4</v>
      </c>
      <c r="S18" s="5">
        <v>3.5185722050635061E-2</v>
      </c>
      <c r="T18" s="52"/>
      <c r="U18" s="59">
        <v>78.67</v>
      </c>
      <c r="V18" s="1"/>
      <c r="W18" s="1"/>
      <c r="X18" s="1"/>
      <c r="Y18" s="59">
        <v>78.67</v>
      </c>
      <c r="Z18" s="45">
        <v>1453.2784446224484</v>
      </c>
      <c r="AA18" s="45">
        <v>1310.6391652827551</v>
      </c>
      <c r="AB18" s="45">
        <v>1181.9999312102527</v>
      </c>
      <c r="AC18" s="46">
        <v>1065.9866379619666</v>
      </c>
      <c r="AD18" s="46">
        <v>961.36004944599961</v>
      </c>
      <c r="AE18" s="46">
        <v>867.0025605928746</v>
      </c>
      <c r="AF18" s="46">
        <v>781.90625927068402</v>
      </c>
      <c r="AG18" s="46">
        <v>705.16215992326647</v>
      </c>
      <c r="AH18" s="46">
        <v>635.950493926798</v>
      </c>
      <c r="AI18" s="46">
        <v>573.5319529478827</v>
      </c>
      <c r="AJ18" s="48">
        <v>517.23979176604792</v>
      </c>
      <c r="AK18" s="46">
        <v>466.47270620421045</v>
      </c>
      <c r="AL18" s="46">
        <v>420.68841009026715</v>
      </c>
      <c r="AM18" s="46">
        <v>379.39784263990754</v>
      </c>
      <c r="AN18" s="46">
        <v>342.15994438480055</v>
      </c>
      <c r="AO18" s="49"/>
      <c r="AP18" s="49"/>
    </row>
    <row r="19" spans="1:42" x14ac:dyDescent="0.25">
      <c r="E19" t="s">
        <v>114</v>
      </c>
      <c r="F19" t="s">
        <v>30</v>
      </c>
      <c r="G19" s="55">
        <v>38.607999999999997</v>
      </c>
      <c r="H19" s="55">
        <v>2.9000000000000001E-2</v>
      </c>
      <c r="I19" s="55">
        <v>5.6000000000000001E-2</v>
      </c>
      <c r="J19" s="29"/>
      <c r="K19" s="55">
        <v>19.603999999999999</v>
      </c>
      <c r="L19" s="55">
        <v>0.41799999999999998</v>
      </c>
      <c r="M19" s="55">
        <v>40.57</v>
      </c>
      <c r="N19" s="55">
        <v>0.33200000000000002</v>
      </c>
      <c r="O19" s="29"/>
      <c r="P19" s="29"/>
      <c r="Q19" s="29"/>
      <c r="R19" s="55">
        <v>0.11700000000000001</v>
      </c>
      <c r="S19" s="55">
        <v>3.4000000000000002E-2</v>
      </c>
      <c r="T19" s="4">
        <v>78.670699999999997</v>
      </c>
      <c r="U19" s="16"/>
      <c r="V19" s="1"/>
      <c r="W19" s="1">
        <v>0.7</v>
      </c>
      <c r="X19" s="1">
        <f t="shared" si="0"/>
        <v>10.514999999999999</v>
      </c>
      <c r="Y19" s="16"/>
      <c r="AJ19" s="21"/>
      <c r="AO19" s="49"/>
      <c r="AP19" s="49"/>
    </row>
    <row r="20" spans="1:42" x14ac:dyDescent="0.25">
      <c r="F20" t="s">
        <v>31</v>
      </c>
      <c r="G20" s="5">
        <v>46.351632190690431</v>
      </c>
      <c r="H20" s="5">
        <v>2.5938070222856293</v>
      </c>
      <c r="I20" s="5">
        <v>16.625889846257923</v>
      </c>
      <c r="J20" s="5">
        <v>1.4324904861835106</v>
      </c>
      <c r="K20" s="5">
        <v>7.845993870401573</v>
      </c>
      <c r="L20" s="5">
        <v>0.16054318997217631</v>
      </c>
      <c r="M20" s="5">
        <v>4.6709864770829741</v>
      </c>
      <c r="N20" s="5">
        <v>10.599457350237188</v>
      </c>
      <c r="O20" s="5">
        <v>4.8990355043367062</v>
      </c>
      <c r="P20" s="5">
        <v>2.8315526309469039</v>
      </c>
      <c r="Q20" s="5">
        <v>0.98584831610661972</v>
      </c>
      <c r="R20" s="5">
        <v>1.2455999999999999E-8</v>
      </c>
      <c r="S20" s="5">
        <v>3.5194022104989502E-2</v>
      </c>
      <c r="T20" s="2"/>
      <c r="U20" s="59">
        <v>77.959999999999994</v>
      </c>
      <c r="V20" s="1"/>
      <c r="W20" s="1"/>
      <c r="X20" s="1"/>
      <c r="Y20" s="59">
        <v>77.959999999999994</v>
      </c>
      <c r="Z20" s="45">
        <v>1397.7467660707084</v>
      </c>
      <c r="AA20" s="45">
        <v>1250.7736936183735</v>
      </c>
      <c r="AB20" s="45">
        <v>1119.2548397344015</v>
      </c>
      <c r="AC20" s="46">
        <v>1001.5651933363291</v>
      </c>
      <c r="AD20" s="46">
        <v>896.25061325701404</v>
      </c>
      <c r="AE20" s="45">
        <v>802.00986127303906</v>
      </c>
      <c r="AF20" s="45">
        <v>717.67852436017915</v>
      </c>
      <c r="AG20" s="45">
        <v>642.21462752370633</v>
      </c>
      <c r="AH20" s="45">
        <v>574.68575943958854</v>
      </c>
      <c r="AI20" s="46">
        <v>514.25755183451588</v>
      </c>
      <c r="AJ20" s="48">
        <v>460.18337025911654</v>
      </c>
      <c r="AK20" s="46">
        <v>411.79508887637041</v>
      </c>
      <c r="AL20" s="46">
        <v>368.49483528102007</v>
      </c>
      <c r="AM20" s="45">
        <v>329.74760335122085</v>
      </c>
      <c r="AN20" s="45">
        <v>295.07464285883998</v>
      </c>
      <c r="AO20" s="49"/>
      <c r="AP20" s="49"/>
    </row>
    <row r="21" spans="1:42" x14ac:dyDescent="0.25">
      <c r="E21" t="s">
        <v>86</v>
      </c>
      <c r="F21" t="s">
        <v>70</v>
      </c>
      <c r="G21" s="55">
        <v>38.981999999999999</v>
      </c>
      <c r="H21" s="55">
        <v>0</v>
      </c>
      <c r="I21" s="55">
        <v>5.0000000000000001E-3</v>
      </c>
      <c r="J21" s="29"/>
      <c r="K21" s="55">
        <v>20.084</v>
      </c>
      <c r="L21" s="55">
        <v>0.41399999999999998</v>
      </c>
      <c r="M21" s="55">
        <v>39.848999999999997</v>
      </c>
      <c r="N21" s="55">
        <v>0.30599999999999999</v>
      </c>
      <c r="O21" s="29"/>
      <c r="P21" s="29"/>
      <c r="Q21" s="55">
        <v>3.3000000000000002E-2</v>
      </c>
      <c r="R21" s="55">
        <v>0.108</v>
      </c>
      <c r="S21" s="55">
        <v>5.1999999999999998E-2</v>
      </c>
      <c r="T21" s="4">
        <v>77.955399999999997</v>
      </c>
      <c r="U21" s="2"/>
      <c r="V21" s="1"/>
      <c r="W21" s="1">
        <v>0.97</v>
      </c>
      <c r="X21" s="1">
        <f t="shared" si="0"/>
        <v>11.484999999999999</v>
      </c>
      <c r="Y21" s="2"/>
      <c r="AJ21" s="21"/>
      <c r="AO21" s="49"/>
      <c r="AP21" s="49"/>
    </row>
    <row r="22" spans="1:42" x14ac:dyDescent="0.25">
      <c r="F22" t="s">
        <v>73</v>
      </c>
      <c r="G22" s="5">
        <v>46.423117622940126</v>
      </c>
      <c r="H22" s="5">
        <v>2.6189669504017998</v>
      </c>
      <c r="I22" s="5">
        <v>16.787112477766627</v>
      </c>
      <c r="J22" s="5">
        <v>1.4463856438994906</v>
      </c>
      <c r="K22" s="5">
        <v>7.7272852109444692</v>
      </c>
      <c r="L22" s="5">
        <v>0.15808465891490642</v>
      </c>
      <c r="M22" s="5">
        <v>4.3297597459106791</v>
      </c>
      <c r="N22" s="5">
        <v>10.699303886534489</v>
      </c>
      <c r="O22" s="5">
        <v>4.9465561487287726</v>
      </c>
      <c r="P22" s="5">
        <v>2.8590186914670892</v>
      </c>
      <c r="Q22" s="5">
        <v>0.99509094477285387</v>
      </c>
      <c r="R22" s="5">
        <v>0</v>
      </c>
      <c r="S22" s="5">
        <v>3.5031004119407898E-2</v>
      </c>
      <c r="T22" s="2"/>
      <c r="U22" s="59">
        <v>76.900000000000006</v>
      </c>
      <c r="W22" s="1"/>
      <c r="X22" s="1"/>
      <c r="Y22" s="59">
        <v>76.900000000000006</v>
      </c>
      <c r="Z22" s="45">
        <v>1323.6149153725282</v>
      </c>
      <c r="AA22" s="45">
        <v>1171.5977423419936</v>
      </c>
      <c r="AB22" s="45">
        <v>1037.0397416340154</v>
      </c>
      <c r="AC22" s="46">
        <v>917.93572730734877</v>
      </c>
      <c r="AD22" s="46">
        <v>812.51080902609976</v>
      </c>
      <c r="AE22" s="46">
        <v>719.19394260945205</v>
      </c>
      <c r="AF22" s="46">
        <v>636.59451830075648</v>
      </c>
      <c r="AG22" s="46">
        <v>563.48163787391468</v>
      </c>
      <c r="AH22" s="46">
        <v>498.76577176409546</v>
      </c>
      <c r="AI22" s="46">
        <v>441.48252287698909</v>
      </c>
      <c r="AJ22" s="48">
        <v>390.7782551245669</v>
      </c>
      <c r="AK22" s="46">
        <v>345.89737252351034</v>
      </c>
      <c r="AL22" s="46">
        <v>306.17105928918522</v>
      </c>
      <c r="AM22" s="46">
        <v>271.00731312982225</v>
      </c>
      <c r="AN22" s="46">
        <v>239.88212321686217</v>
      </c>
    </row>
    <row r="23" spans="1:42" x14ac:dyDescent="0.25">
      <c r="E23" t="s">
        <v>101</v>
      </c>
      <c r="F23" t="s">
        <v>71</v>
      </c>
      <c r="G23" s="55">
        <v>38.537999999999997</v>
      </c>
      <c r="H23" s="55">
        <v>0</v>
      </c>
      <c r="I23" s="55">
        <v>0</v>
      </c>
      <c r="J23" s="56"/>
      <c r="K23" s="55">
        <v>20.948</v>
      </c>
      <c r="L23" s="55">
        <v>0.45500000000000002</v>
      </c>
      <c r="M23" s="55">
        <v>39.137</v>
      </c>
      <c r="N23" s="55">
        <v>0.36199999999999999</v>
      </c>
      <c r="O23" s="56"/>
      <c r="P23" s="56"/>
      <c r="Q23" s="56"/>
      <c r="R23" s="55">
        <v>0.109</v>
      </c>
      <c r="S23" s="55">
        <v>1.4999999999999999E-2</v>
      </c>
      <c r="T23" s="4">
        <v>76.904399999999995</v>
      </c>
      <c r="U23" s="16"/>
      <c r="W23" s="1">
        <v>1.49</v>
      </c>
      <c r="X23" s="1">
        <f t="shared" si="0"/>
        <v>12.975</v>
      </c>
      <c r="Y23" s="16"/>
      <c r="AJ23" s="51"/>
    </row>
    <row r="24" spans="1:42" x14ac:dyDescent="0.25">
      <c r="F24" t="s">
        <v>74</v>
      </c>
      <c r="G24" s="5">
        <v>46.540605875521926</v>
      </c>
      <c r="H24" s="5">
        <v>2.6579895579627864</v>
      </c>
      <c r="I24" s="5">
        <v>17.037240453685349</v>
      </c>
      <c r="J24" s="5">
        <v>1.4679367899935929</v>
      </c>
      <c r="K24" s="5">
        <v>7.5302965605875416</v>
      </c>
      <c r="L24" s="5">
        <v>0.15366062033273853</v>
      </c>
      <c r="M24" s="5">
        <v>3.811131866124748</v>
      </c>
      <c r="N24" s="5">
        <v>10.853329714443852</v>
      </c>
      <c r="O24" s="5">
        <v>5.0202598353448309</v>
      </c>
      <c r="P24" s="5">
        <v>2.9016180699699485</v>
      </c>
      <c r="Q24" s="5">
        <v>1.0099177998499693</v>
      </c>
      <c r="R24" s="5">
        <v>0</v>
      </c>
      <c r="S24" s="5">
        <v>3.5329466080787068E-2</v>
      </c>
      <c r="T24" s="1"/>
      <c r="U24" s="59">
        <v>75.040000000000006</v>
      </c>
      <c r="W24" s="1"/>
      <c r="X24" s="1"/>
      <c r="Y24" s="59">
        <v>75.040000000000006</v>
      </c>
      <c r="Z24" s="45">
        <v>1215.8988389066044</v>
      </c>
      <c r="AA24" s="45">
        <v>1058.1359645584726</v>
      </c>
      <c r="AB24" s="45">
        <v>920.84282315701091</v>
      </c>
      <c r="AC24" s="46">
        <v>801.36346685238868</v>
      </c>
      <c r="AD24" s="46">
        <v>697.38655702829124</v>
      </c>
      <c r="AE24" s="45">
        <v>606.90065125387059</v>
      </c>
      <c r="AF24" s="45">
        <v>528.1552917536809</v>
      </c>
      <c r="AG24" s="45">
        <v>459.62714264864081</v>
      </c>
      <c r="AH24" s="45">
        <v>399.99052088997973</v>
      </c>
      <c r="AI24" s="46">
        <v>348.0917508045049</v>
      </c>
      <c r="AJ24" s="48">
        <v>302.92684613762043</v>
      </c>
      <c r="AK24" s="46">
        <v>263.62208785126415</v>
      </c>
      <c r="AL24" s="46">
        <v>229.41712195256267</v>
      </c>
      <c r="AM24" s="45">
        <v>199.65025037921768</v>
      </c>
      <c r="AN24" s="45">
        <v>173.74563039251422</v>
      </c>
    </row>
    <row r="25" spans="1:42" x14ac:dyDescent="0.25">
      <c r="E25" t="s">
        <v>94</v>
      </c>
      <c r="F25" t="s">
        <v>72</v>
      </c>
      <c r="G25" s="55">
        <v>38.143999999999998</v>
      </c>
      <c r="H25" s="55">
        <v>0</v>
      </c>
      <c r="I25" s="55">
        <v>2.5000000000000001E-2</v>
      </c>
      <c r="J25" s="29"/>
      <c r="K25" s="55">
        <v>22.367000000000001</v>
      </c>
      <c r="L25" s="55">
        <v>0.55200000000000005</v>
      </c>
      <c r="M25" s="55">
        <v>37.728000000000002</v>
      </c>
      <c r="N25" s="55">
        <v>0.36899999999999999</v>
      </c>
      <c r="O25" s="29"/>
      <c r="P25" s="29"/>
      <c r="Q25" s="55">
        <v>7.2999999999999995E-2</v>
      </c>
      <c r="R25" s="55">
        <v>9.9000000000000005E-2</v>
      </c>
      <c r="S25" s="55">
        <v>2.5000000000000001E-2</v>
      </c>
      <c r="T25" s="4">
        <v>75.039299999999997</v>
      </c>
      <c r="U25" s="16"/>
      <c r="W25" s="1">
        <v>2.0249999999999999</v>
      </c>
      <c r="X25" s="1">
        <f t="shared" si="0"/>
        <v>15</v>
      </c>
      <c r="Y25" s="16"/>
      <c r="AJ25" s="21"/>
    </row>
    <row r="26" spans="1:42" x14ac:dyDescent="0.25">
      <c r="F26" t="s">
        <v>75</v>
      </c>
      <c r="G26" s="5">
        <v>46.710637144501248</v>
      </c>
      <c r="H26" s="5">
        <v>2.7118138465115331</v>
      </c>
      <c r="I26" s="5">
        <v>17.381738322872479</v>
      </c>
      <c r="J26" s="5">
        <v>1.4976625099909633</v>
      </c>
      <c r="K26" s="5">
        <v>7.2298533159394394</v>
      </c>
      <c r="L26" s="5">
        <v>0.1455942478944765</v>
      </c>
      <c r="M26" s="5">
        <v>3.1243152864137747</v>
      </c>
      <c r="N26" s="5">
        <v>11.065637391161342</v>
      </c>
      <c r="O26" s="5">
        <v>5.1219200970105643</v>
      </c>
      <c r="P26" s="5">
        <v>2.9603758358868402</v>
      </c>
      <c r="Q26" s="5">
        <v>1.0288903852969313</v>
      </c>
      <c r="R26" s="5">
        <v>0</v>
      </c>
      <c r="S26" s="5">
        <v>3.5538637768923013E-2</v>
      </c>
      <c r="T26" s="16"/>
      <c r="U26" s="59">
        <v>71.97</v>
      </c>
      <c r="Y26" s="59">
        <v>71.97</v>
      </c>
      <c r="Z26" s="45">
        <v>1080.8661412499998</v>
      </c>
      <c r="AA26" s="45">
        <v>918.73622006249968</v>
      </c>
      <c r="AB26" s="45">
        <v>780.92578705312462</v>
      </c>
      <c r="AC26" s="46">
        <v>663.78691899515604</v>
      </c>
      <c r="AD26" s="46">
        <v>564.21888114588262</v>
      </c>
      <c r="AE26" s="46">
        <v>479.58604897400016</v>
      </c>
      <c r="AF26" s="46">
        <v>407.64814162790015</v>
      </c>
      <c r="AG26" s="46">
        <v>346.50092038371508</v>
      </c>
      <c r="AH26" s="46">
        <v>294.52578232615781</v>
      </c>
      <c r="AI26" s="46">
        <v>250.34691497723412</v>
      </c>
      <c r="AJ26" s="48">
        <v>212.79487773064898</v>
      </c>
      <c r="AK26" s="46">
        <v>180.87564607105165</v>
      </c>
      <c r="AL26" s="46">
        <v>153.74429916039389</v>
      </c>
      <c r="AM26" s="46">
        <v>130.68265428633481</v>
      </c>
      <c r="AN26" s="46">
        <v>111.08025614338459</v>
      </c>
    </row>
    <row r="31" spans="1:42" x14ac:dyDescent="0.25">
      <c r="B31" t="s">
        <v>191</v>
      </c>
      <c r="C31" t="s">
        <v>190</v>
      </c>
    </row>
    <row r="32" spans="1:42" x14ac:dyDescent="0.25">
      <c r="A32" t="s">
        <v>99</v>
      </c>
      <c r="B32" s="16">
        <v>85.51</v>
      </c>
      <c r="C32" s="9">
        <v>1752.3279619990149</v>
      </c>
    </row>
    <row r="33" spans="1:3" x14ac:dyDescent="0.25">
      <c r="A33" t="s">
        <v>97</v>
      </c>
      <c r="B33" s="16">
        <v>85.39</v>
      </c>
      <c r="C33" s="9">
        <v>2176.6584998821845</v>
      </c>
    </row>
    <row r="34" spans="1:3" x14ac:dyDescent="0.25">
      <c r="A34" t="s">
        <v>111</v>
      </c>
      <c r="B34" s="16">
        <v>85.34</v>
      </c>
      <c r="C34" s="9">
        <v>2435.9716063663432</v>
      </c>
    </row>
    <row r="35" spans="1:3" x14ac:dyDescent="0.25">
      <c r="A35" t="s">
        <v>118</v>
      </c>
      <c r="B35" s="16">
        <v>85.29</v>
      </c>
      <c r="C35" s="9">
        <v>2168.8005269584219</v>
      </c>
    </row>
    <row r="36" spans="1:3" x14ac:dyDescent="0.25">
      <c r="A36" t="s">
        <v>123</v>
      </c>
      <c r="B36" s="16">
        <v>85.06</v>
      </c>
      <c r="C36" s="9">
        <v>1618.7424222950538</v>
      </c>
    </row>
    <row r="37" spans="1:3" x14ac:dyDescent="0.25">
      <c r="A37" t="s">
        <v>81</v>
      </c>
      <c r="B37" s="16">
        <v>84.92</v>
      </c>
      <c r="C37" s="9">
        <v>1610.8844493712916</v>
      </c>
    </row>
    <row r="38" spans="1:3" x14ac:dyDescent="0.25">
      <c r="A38" t="s">
        <v>108</v>
      </c>
      <c r="B38" s="16">
        <v>84.69</v>
      </c>
      <c r="C38" s="9">
        <v>1783.7598536940643</v>
      </c>
    </row>
    <row r="39" spans="1:3" x14ac:dyDescent="0.25">
      <c r="A39" t="s">
        <v>109</v>
      </c>
      <c r="B39" s="16">
        <v>84.39</v>
      </c>
      <c r="C39" s="9">
        <v>1870.1975558554507</v>
      </c>
    </row>
    <row r="40" spans="1:3" x14ac:dyDescent="0.25">
      <c r="A40" t="s">
        <v>112</v>
      </c>
      <c r="B40" s="16">
        <v>84.3</v>
      </c>
      <c r="C40" s="9">
        <v>2058.7889060257485</v>
      </c>
    </row>
    <row r="41" spans="1:3" x14ac:dyDescent="0.25">
      <c r="A41" t="s">
        <v>127</v>
      </c>
      <c r="B41" s="16">
        <v>84.23</v>
      </c>
      <c r="C41" s="9">
        <v>1838.7656641604012</v>
      </c>
    </row>
    <row r="42" spans="1:3" x14ac:dyDescent="0.25">
      <c r="A42" t="s">
        <v>89</v>
      </c>
      <c r="B42" s="16">
        <v>84.18</v>
      </c>
      <c r="C42" s="9">
        <v>1642.316341066341</v>
      </c>
    </row>
    <row r="43" spans="1:3" x14ac:dyDescent="0.25">
      <c r="A43" t="s">
        <v>126</v>
      </c>
      <c r="B43" s="16">
        <v>84.12</v>
      </c>
      <c r="C43" s="9">
        <v>1351.5713428871322</v>
      </c>
    </row>
    <row r="44" spans="1:3" x14ac:dyDescent="0.25">
      <c r="A44" t="s">
        <v>91</v>
      </c>
      <c r="B44" s="16">
        <v>83.97</v>
      </c>
      <c r="C44" s="9">
        <v>1320.139451192083</v>
      </c>
    </row>
    <row r="45" spans="1:3" x14ac:dyDescent="0.25">
      <c r="A45" t="s">
        <v>84</v>
      </c>
      <c r="B45" s="16">
        <v>83.92</v>
      </c>
      <c r="C45" s="9">
        <v>1422.293099200994</v>
      </c>
    </row>
    <row r="46" spans="1:3" x14ac:dyDescent="0.25">
      <c r="A46" t="s">
        <v>128</v>
      </c>
      <c r="B46" s="16">
        <v>83.89</v>
      </c>
      <c r="C46" s="9">
        <v>1430.1510721247564</v>
      </c>
    </row>
    <row r="47" spans="1:3" x14ac:dyDescent="0.25">
      <c r="A47" t="s">
        <v>115</v>
      </c>
      <c r="B47" s="16">
        <v>83.63</v>
      </c>
      <c r="C47" s="9">
        <v>1107.974182250498</v>
      </c>
    </row>
    <row r="48" spans="1:3" x14ac:dyDescent="0.25">
      <c r="A48" t="s">
        <v>85</v>
      </c>
      <c r="B48" s="16">
        <v>83.61</v>
      </c>
      <c r="C48" s="9">
        <v>1265.1336407257461</v>
      </c>
    </row>
    <row r="49" spans="1:34" x14ac:dyDescent="0.25">
      <c r="A49" t="s">
        <v>100</v>
      </c>
      <c r="B49" s="16">
        <v>83.32</v>
      </c>
      <c r="C49" s="9">
        <v>1626.6003952188162</v>
      </c>
    </row>
    <row r="50" spans="1:34" x14ac:dyDescent="0.25">
      <c r="A50" t="s">
        <v>90</v>
      </c>
      <c r="B50" s="16">
        <v>82.99</v>
      </c>
      <c r="C50" s="9">
        <v>1304.4235053445582</v>
      </c>
    </row>
    <row r="51" spans="1:34" x14ac:dyDescent="0.25">
      <c r="A51" t="s">
        <v>119</v>
      </c>
      <c r="B51" s="16">
        <v>82.95</v>
      </c>
      <c r="C51" s="9">
        <v>1681.6062056851531</v>
      </c>
    </row>
    <row r="52" spans="1:34" ht="15" customHeight="1" x14ac:dyDescent="0.25">
      <c r="A52" t="s">
        <v>82</v>
      </c>
      <c r="B52" s="16">
        <v>82.7</v>
      </c>
      <c r="C52" s="9">
        <v>1249.4176948782213</v>
      </c>
      <c r="G52" s="74" t="s">
        <v>169</v>
      </c>
      <c r="H52" s="74"/>
      <c r="I52" s="74"/>
      <c r="J52" s="74"/>
      <c r="K52" s="74"/>
      <c r="L52" s="74"/>
      <c r="M52" s="74"/>
      <c r="N52" s="74"/>
      <c r="O52" s="74"/>
      <c r="Q52" s="77" t="s">
        <v>130</v>
      </c>
      <c r="R52" s="77"/>
      <c r="S52" s="77"/>
      <c r="T52" s="77"/>
      <c r="U52" s="77"/>
      <c r="V52" s="60"/>
    </row>
    <row r="53" spans="1:34" x14ac:dyDescent="0.25">
      <c r="A53" t="s">
        <v>83</v>
      </c>
      <c r="B53" s="16">
        <v>82.45</v>
      </c>
      <c r="C53" s="9">
        <v>1288.7075594970333</v>
      </c>
      <c r="G53" s="74"/>
      <c r="H53" s="74"/>
      <c r="I53" s="74"/>
      <c r="J53" s="74"/>
      <c r="K53" s="74"/>
      <c r="L53" s="74"/>
      <c r="M53" s="74"/>
      <c r="N53" s="74"/>
      <c r="O53" s="74"/>
      <c r="Q53" s="77"/>
      <c r="R53" s="77"/>
      <c r="S53" s="77"/>
      <c r="T53" s="77"/>
      <c r="U53" s="77"/>
      <c r="V53" s="60"/>
    </row>
    <row r="54" spans="1:34" x14ac:dyDescent="0.25">
      <c r="A54" t="s">
        <v>102</v>
      </c>
      <c r="B54" s="16">
        <v>82.45</v>
      </c>
      <c r="C54" s="9">
        <v>1194.4118844118843</v>
      </c>
      <c r="Q54" s="77"/>
      <c r="R54" s="77"/>
      <c r="S54" s="77"/>
      <c r="T54" s="77"/>
      <c r="U54" s="77"/>
      <c r="V54" s="60"/>
    </row>
    <row r="55" spans="1:34" x14ac:dyDescent="0.25">
      <c r="A55" t="s">
        <v>80</v>
      </c>
      <c r="B55" s="16">
        <v>82.07</v>
      </c>
      <c r="C55" s="9">
        <v>1233.7017490306964</v>
      </c>
      <c r="Q55" s="77"/>
      <c r="R55" s="77"/>
      <c r="S55" s="77"/>
      <c r="T55" s="77"/>
      <c r="U55" s="77"/>
    </row>
    <row r="56" spans="1:34" x14ac:dyDescent="0.25">
      <c r="A56" t="s">
        <v>121</v>
      </c>
      <c r="B56" s="16">
        <v>82.04</v>
      </c>
      <c r="C56" s="9">
        <v>1288.7075594970333</v>
      </c>
    </row>
    <row r="57" spans="1:34" x14ac:dyDescent="0.25">
      <c r="A57" t="s">
        <v>117</v>
      </c>
      <c r="B57" s="16">
        <v>82</v>
      </c>
      <c r="C57" s="9">
        <v>1170.8379656405973</v>
      </c>
    </row>
    <row r="58" spans="1:34" x14ac:dyDescent="0.25">
      <c r="A58" t="s">
        <v>113</v>
      </c>
      <c r="B58" s="16">
        <v>81.98</v>
      </c>
      <c r="C58" s="9">
        <v>1430.1510721247564</v>
      </c>
    </row>
    <row r="59" spans="1:34" x14ac:dyDescent="0.25">
      <c r="A59" t="s">
        <v>106</v>
      </c>
      <c r="B59" s="16">
        <v>81.72</v>
      </c>
      <c r="C59" s="9">
        <v>1422.293099200994</v>
      </c>
      <c r="V59" s="16" t="s">
        <v>0</v>
      </c>
      <c r="W59" s="16" t="s">
        <v>1</v>
      </c>
      <c r="X59" s="16" t="s">
        <v>2</v>
      </c>
      <c r="Y59" s="16" t="s">
        <v>3</v>
      </c>
      <c r="Z59" s="16" t="s">
        <v>4</v>
      </c>
      <c r="AA59" s="16" t="s">
        <v>5</v>
      </c>
      <c r="AB59" s="16" t="s">
        <v>6</v>
      </c>
      <c r="AC59" s="16" t="s">
        <v>7</v>
      </c>
      <c r="AD59" s="16" t="s">
        <v>8</v>
      </c>
      <c r="AE59" s="16" t="s">
        <v>9</v>
      </c>
      <c r="AF59" s="16" t="s">
        <v>10</v>
      </c>
      <c r="AG59" s="16" t="s">
        <v>11</v>
      </c>
      <c r="AH59" s="16" t="s">
        <v>12</v>
      </c>
    </row>
    <row r="60" spans="1:34" x14ac:dyDescent="0.25">
      <c r="A60" t="s">
        <v>98</v>
      </c>
      <c r="B60" s="16">
        <v>81.53</v>
      </c>
      <c r="C60" s="9">
        <v>1029.3944530128742</v>
      </c>
      <c r="I60" s="82" t="s">
        <v>135</v>
      </c>
      <c r="J60" s="82"/>
      <c r="K60" s="82"/>
      <c r="L60" s="16" t="s">
        <v>132</v>
      </c>
      <c r="N60" s="82" t="s">
        <v>139</v>
      </c>
      <c r="O60" s="82"/>
      <c r="P60" s="82"/>
      <c r="Q60" s="76" t="s">
        <v>141</v>
      </c>
      <c r="R60" s="76"/>
      <c r="S60" s="76" t="s">
        <v>143</v>
      </c>
      <c r="T60" s="76"/>
      <c r="U60" s="76"/>
      <c r="V60" s="1">
        <v>45.924367692319898</v>
      </c>
      <c r="W60" s="1">
        <v>2.440667060498221</v>
      </c>
      <c r="X60" s="1">
        <v>15.638284622452673</v>
      </c>
      <c r="Y60" s="1">
        <v>1.3471782426367418</v>
      </c>
      <c r="Z60" s="1">
        <v>8.4144590916449449</v>
      </c>
      <c r="AA60" s="1">
        <v>0.16993344973060504</v>
      </c>
      <c r="AB60" s="1">
        <v>6.9069313811391471</v>
      </c>
      <c r="AC60" s="1">
        <v>9.986431604673669</v>
      </c>
      <c r="AD60" s="1">
        <v>4.6072725124555172</v>
      </c>
      <c r="AE60" s="1">
        <v>2.6629189750889686</v>
      </c>
      <c r="AF60" s="1">
        <v>0.92887692962313162</v>
      </c>
      <c r="AG60" s="1">
        <v>7.6337542183849399E-3</v>
      </c>
      <c r="AH60" s="1">
        <v>3.5148209112033917E-2</v>
      </c>
    </row>
    <row r="61" spans="1:34" x14ac:dyDescent="0.25">
      <c r="A61" t="s">
        <v>105</v>
      </c>
      <c r="B61" s="16">
        <v>81.47</v>
      </c>
      <c r="C61" s="9">
        <v>1139.4060739455476</v>
      </c>
      <c r="I61" s="82" t="s">
        <v>134</v>
      </c>
      <c r="J61" s="82"/>
      <c r="K61" s="82"/>
      <c r="L61" s="16" t="s">
        <v>133</v>
      </c>
      <c r="N61" s="82" t="s">
        <v>140</v>
      </c>
      <c r="O61" s="82"/>
      <c r="P61" s="82"/>
      <c r="Q61" s="76" t="s">
        <v>142</v>
      </c>
      <c r="R61" s="76"/>
      <c r="S61" s="76" t="s">
        <v>144</v>
      </c>
      <c r="T61" s="76"/>
      <c r="U61" s="76"/>
      <c r="V61" s="53">
        <v>38.607999999999997</v>
      </c>
      <c r="W61" s="50">
        <v>2.9000000000000001E-2</v>
      </c>
      <c r="X61" s="53">
        <v>5.6000000000000001E-2</v>
      </c>
      <c r="Y61" s="50"/>
      <c r="Z61" s="53">
        <v>19.603999999999999</v>
      </c>
      <c r="AA61" s="53">
        <v>0.41799999999999998</v>
      </c>
      <c r="AB61" s="53">
        <v>40.57</v>
      </c>
      <c r="AC61" s="53">
        <v>0.33200000000000002</v>
      </c>
      <c r="AD61" s="50"/>
      <c r="AE61" s="50"/>
      <c r="AF61" s="53"/>
      <c r="AG61" s="53">
        <v>0.11700000000000001</v>
      </c>
      <c r="AH61" s="53">
        <v>3.4000000000000002E-2</v>
      </c>
    </row>
    <row r="62" spans="1:34" x14ac:dyDescent="0.25">
      <c r="A62" t="s">
        <v>120</v>
      </c>
      <c r="B62" s="16">
        <v>81.45</v>
      </c>
      <c r="C62" s="9">
        <v>1304.4235053445582</v>
      </c>
      <c r="S62" s="76" t="s">
        <v>145</v>
      </c>
      <c r="T62" s="76"/>
      <c r="U62" s="76"/>
      <c r="V62" s="53">
        <v>50.08</v>
      </c>
      <c r="W62" s="53">
        <v>1.26</v>
      </c>
      <c r="X62" s="53">
        <v>3.65</v>
      </c>
      <c r="Y62" s="53">
        <v>2.97</v>
      </c>
      <c r="Z62" s="53">
        <v>2.7</v>
      </c>
      <c r="AA62" s="53">
        <v>0.14000000000000001</v>
      </c>
      <c r="AB62" s="53">
        <v>14.95</v>
      </c>
      <c r="AC62" s="53">
        <v>22.89</v>
      </c>
      <c r="AD62" s="53">
        <v>0.47</v>
      </c>
      <c r="AE62" s="65"/>
      <c r="AF62" s="53"/>
      <c r="AG62" s="53">
        <v>0.02</v>
      </c>
      <c r="AH62" s="53">
        <v>0.43</v>
      </c>
    </row>
    <row r="63" spans="1:34" x14ac:dyDescent="0.25">
      <c r="A63" t="s">
        <v>95</v>
      </c>
      <c r="B63" s="16">
        <v>81.36</v>
      </c>
      <c r="C63" s="9">
        <v>1587.3105306000045</v>
      </c>
      <c r="I63" s="82" t="s">
        <v>136</v>
      </c>
      <c r="J63" s="82"/>
      <c r="K63" s="82"/>
      <c r="L63" s="82"/>
      <c r="M63" s="82"/>
      <c r="N63" s="16">
        <v>16</v>
      </c>
    </row>
    <row r="64" spans="1:34" x14ac:dyDescent="0.25">
      <c r="A64" t="s">
        <v>93</v>
      </c>
      <c r="B64" s="16">
        <v>80.95</v>
      </c>
      <c r="C64" s="9">
        <v>1052.9683717841613</v>
      </c>
      <c r="I64" s="82" t="s">
        <v>137</v>
      </c>
      <c r="J64" s="82"/>
      <c r="K64" s="82"/>
      <c r="L64" s="82"/>
      <c r="M64" s="82"/>
      <c r="N64" s="16">
        <v>2.8</v>
      </c>
    </row>
    <row r="65" spans="1:34" x14ac:dyDescent="0.25">
      <c r="A65" t="s">
        <v>116</v>
      </c>
      <c r="B65" s="16">
        <v>80.709999999999994</v>
      </c>
      <c r="C65" s="9">
        <v>1115.8321551742604</v>
      </c>
    </row>
    <row r="66" spans="1:34" ht="15" customHeight="1" x14ac:dyDescent="0.25">
      <c r="A66" t="s">
        <v>79</v>
      </c>
      <c r="B66" s="16">
        <v>80.680000000000007</v>
      </c>
      <c r="C66" s="9">
        <v>754.36540068119018</v>
      </c>
      <c r="G66" s="74" t="s">
        <v>149</v>
      </c>
      <c r="H66" s="74"/>
      <c r="I66" s="74"/>
      <c r="J66" s="74"/>
      <c r="K66" s="74"/>
      <c r="L66" s="74"/>
      <c r="M66" s="74"/>
      <c r="N66" s="74" t="s">
        <v>150</v>
      </c>
      <c r="O66" s="74"/>
      <c r="P66" s="74"/>
      <c r="Q66" s="74"/>
      <c r="R66" s="74"/>
    </row>
    <row r="67" spans="1:34" x14ac:dyDescent="0.25">
      <c r="A67" t="s">
        <v>125</v>
      </c>
      <c r="B67" s="16">
        <v>80.62</v>
      </c>
      <c r="C67" s="9">
        <v>927.24080500396292</v>
      </c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</row>
    <row r="68" spans="1:34" x14ac:dyDescent="0.25">
      <c r="A68" t="s">
        <v>87</v>
      </c>
      <c r="B68" s="16">
        <v>80.540000000000006</v>
      </c>
      <c r="C68" s="9">
        <v>950.81472377525006</v>
      </c>
      <c r="H68" s="76" t="s">
        <v>148</v>
      </c>
      <c r="I68" s="76"/>
      <c r="J68" s="76" t="s">
        <v>147</v>
      </c>
      <c r="K68" s="76"/>
      <c r="L68" t="s">
        <v>146</v>
      </c>
      <c r="N68" s="76"/>
      <c r="O68" s="76"/>
      <c r="P68" s="76"/>
      <c r="Q68" s="76"/>
      <c r="R68" s="76"/>
    </row>
    <row r="69" spans="1:34" x14ac:dyDescent="0.25">
      <c r="A69" t="s">
        <v>78</v>
      </c>
      <c r="B69" s="16">
        <v>80.260000000000005</v>
      </c>
      <c r="C69" s="9">
        <v>762.2233736049526</v>
      </c>
      <c r="H69" s="76">
        <v>0</v>
      </c>
      <c r="I69" s="76"/>
      <c r="J69" s="76">
        <v>28.9</v>
      </c>
      <c r="K69" s="76"/>
      <c r="N69" s="76">
        <v>73.010000000000005</v>
      </c>
      <c r="O69" s="76"/>
      <c r="P69" s="76"/>
      <c r="Q69" s="76"/>
      <c r="R69" s="76"/>
    </row>
    <row r="70" spans="1:34" x14ac:dyDescent="0.25">
      <c r="A70" t="s">
        <v>110</v>
      </c>
      <c r="B70" s="16">
        <v>80.209999999999994</v>
      </c>
      <c r="C70" s="9">
        <v>1257.2756678019837</v>
      </c>
      <c r="H70" s="76">
        <v>1</v>
      </c>
      <c r="I70" s="76"/>
      <c r="J70" s="76">
        <v>21.75</v>
      </c>
      <c r="K70" s="76"/>
      <c r="L70">
        <f>H70/J70</f>
        <v>4.5977011494252873E-2</v>
      </c>
      <c r="N70" s="76">
        <v>75.010000000000005</v>
      </c>
      <c r="O70" s="76"/>
      <c r="P70" s="76"/>
      <c r="Q70" s="76"/>
      <c r="R70" s="76"/>
    </row>
    <row r="71" spans="1:34" x14ac:dyDescent="0.25">
      <c r="A71" t="s">
        <v>129</v>
      </c>
      <c r="B71" s="16">
        <v>79.86</v>
      </c>
      <c r="C71" s="9">
        <v>903.66688623267578</v>
      </c>
      <c r="H71" s="76">
        <v>2</v>
      </c>
      <c r="I71" s="76"/>
      <c r="J71" s="76">
        <v>14.45</v>
      </c>
      <c r="K71" s="76"/>
      <c r="L71">
        <f t="shared" ref="L71:L79" si="1">H71/J71</f>
        <v>0.13840830449826991</v>
      </c>
      <c r="N71" s="76">
        <v>76.97</v>
      </c>
      <c r="O71" s="76"/>
      <c r="P71" s="76"/>
      <c r="Q71" s="76"/>
      <c r="R71" s="76"/>
    </row>
    <row r="72" spans="1:34" x14ac:dyDescent="0.25">
      <c r="A72" t="s">
        <v>77</v>
      </c>
      <c r="B72" s="16">
        <v>79.8</v>
      </c>
      <c r="C72" s="9">
        <v>1021.5364800891117</v>
      </c>
      <c r="E72" s="74" t="s">
        <v>189</v>
      </c>
      <c r="F72" s="74"/>
      <c r="H72" s="76">
        <v>3</v>
      </c>
      <c r="I72" s="76"/>
      <c r="J72" s="76">
        <v>7.3</v>
      </c>
      <c r="K72" s="76"/>
      <c r="L72">
        <f t="shared" si="1"/>
        <v>0.41095890410958907</v>
      </c>
      <c r="N72" s="76">
        <v>78.78</v>
      </c>
      <c r="O72" s="76"/>
      <c r="P72" s="76"/>
      <c r="Q72" s="76"/>
      <c r="R72" s="76"/>
    </row>
    <row r="73" spans="1:34" ht="15" customHeight="1" x14ac:dyDescent="0.25">
      <c r="A73" t="s">
        <v>104</v>
      </c>
      <c r="B73" s="16">
        <v>79.52</v>
      </c>
      <c r="C73" s="9">
        <v>1115.8321551742604</v>
      </c>
      <c r="E73" s="74"/>
      <c r="F73" s="74"/>
      <c r="H73" s="76">
        <v>4</v>
      </c>
      <c r="I73" s="76"/>
      <c r="J73" s="76">
        <v>0.1</v>
      </c>
      <c r="K73" s="76"/>
      <c r="L73">
        <f t="shared" si="1"/>
        <v>40</v>
      </c>
      <c r="N73" s="76">
        <v>80.540000000000006</v>
      </c>
      <c r="O73" s="76"/>
      <c r="P73" s="76"/>
      <c r="Q73" s="76"/>
      <c r="R73" s="76"/>
    </row>
    <row r="74" spans="1:34" ht="15" customHeight="1" x14ac:dyDescent="0.25">
      <c r="A74" t="s">
        <v>122</v>
      </c>
      <c r="B74" s="16">
        <v>79.459999999999994</v>
      </c>
      <c r="C74" s="9">
        <v>887.95094038515094</v>
      </c>
      <c r="E74" s="74"/>
      <c r="F74" s="74"/>
      <c r="H74" s="76">
        <v>1.1000000000000001</v>
      </c>
      <c r="I74" s="76"/>
      <c r="J74" s="76">
        <v>21</v>
      </c>
      <c r="K74" s="76"/>
      <c r="L74">
        <f t="shared" si="1"/>
        <v>5.2380952380952382E-2</v>
      </c>
      <c r="N74" s="76">
        <v>75.22</v>
      </c>
      <c r="O74" s="76"/>
      <c r="P74" s="76"/>
      <c r="Q74" s="76"/>
      <c r="R74" s="76"/>
    </row>
    <row r="75" spans="1:34" x14ac:dyDescent="0.25">
      <c r="A75" t="s">
        <v>107</v>
      </c>
      <c r="B75" s="16">
        <v>78.959999999999994</v>
      </c>
      <c r="C75" s="9">
        <v>1115.8321551742604</v>
      </c>
      <c r="E75" s="74"/>
      <c r="F75" s="74"/>
      <c r="H75" s="76">
        <v>1.05</v>
      </c>
      <c r="I75" s="76"/>
      <c r="J75" s="76">
        <v>21.36</v>
      </c>
      <c r="K75" s="76"/>
      <c r="L75">
        <f t="shared" si="1"/>
        <v>4.9157303370786519E-2</v>
      </c>
      <c r="N75" s="76">
        <v>75.12</v>
      </c>
      <c r="O75" s="76"/>
      <c r="P75" s="76"/>
      <c r="Q75" s="76"/>
      <c r="R75" s="76"/>
      <c r="S75" s="74" t="s">
        <v>183</v>
      </c>
      <c r="T75" s="74"/>
      <c r="U75" s="74"/>
    </row>
    <row r="76" spans="1:34" x14ac:dyDescent="0.25">
      <c r="A76" t="s">
        <v>103</v>
      </c>
      <c r="B76" s="16">
        <v>78.83</v>
      </c>
      <c r="C76" s="9">
        <v>1060.8263447079237</v>
      </c>
      <c r="E76" s="74"/>
      <c r="F76" s="74"/>
      <c r="G76" s="21" t="s">
        <v>188</v>
      </c>
      <c r="H76" s="75">
        <v>1.01</v>
      </c>
      <c r="I76" s="75"/>
      <c r="J76" s="75">
        <v>21.65</v>
      </c>
      <c r="K76" s="75"/>
      <c r="L76" s="21">
        <f t="shared" si="1"/>
        <v>4.6651270207852195E-2</v>
      </c>
      <c r="M76" s="21"/>
      <c r="N76" s="75">
        <v>75.040000000000006</v>
      </c>
      <c r="O76" s="75"/>
      <c r="P76" s="75"/>
      <c r="Q76" s="75"/>
      <c r="R76" s="75"/>
      <c r="S76" s="74"/>
      <c r="T76" s="74"/>
      <c r="U76" s="74"/>
      <c r="V76" s="14">
        <v>45.098568611399585</v>
      </c>
      <c r="W76" s="14">
        <v>2.7206393164071176</v>
      </c>
      <c r="X76" s="14">
        <v>18.391129317900447</v>
      </c>
      <c r="Y76" s="14">
        <v>1.0094438324182273</v>
      </c>
      <c r="Z76" s="14">
        <v>9.5386251218116893</v>
      </c>
      <c r="AA76" s="14">
        <v>0.17390856943956012</v>
      </c>
      <c r="AB76" s="14">
        <v>4.8256100321052759</v>
      </c>
      <c r="AC76" s="14">
        <v>7.2903188062927216</v>
      </c>
      <c r="AD76" s="14">
        <v>5.549525463777937</v>
      </c>
      <c r="AE76" s="14">
        <v>3.2663364148441287</v>
      </c>
      <c r="AF76" s="14">
        <v>1.1393604418757333</v>
      </c>
      <c r="AG76" s="14">
        <v>3.8518629242709672E-3</v>
      </c>
      <c r="AH76" s="14">
        <v>0</v>
      </c>
    </row>
    <row r="77" spans="1:34" x14ac:dyDescent="0.25">
      <c r="A77" t="s">
        <v>114</v>
      </c>
      <c r="B77" s="16">
        <v>78.67</v>
      </c>
      <c r="C77" s="9">
        <v>919.38283208020061</v>
      </c>
      <c r="E77" s="74"/>
      <c r="F77" s="74"/>
      <c r="H77" s="76">
        <v>1.02</v>
      </c>
      <c r="I77" s="76"/>
      <c r="J77" s="76">
        <v>21.58</v>
      </c>
      <c r="K77" s="76"/>
      <c r="L77">
        <f t="shared" si="1"/>
        <v>4.7265987025023173E-2</v>
      </c>
      <c r="N77" s="76">
        <v>75.06</v>
      </c>
      <c r="O77" s="76"/>
      <c r="P77" s="76"/>
      <c r="Q77" s="76"/>
      <c r="R77" s="76"/>
      <c r="S77" s="74"/>
      <c r="T77" s="74"/>
      <c r="U77" s="74"/>
    </row>
    <row r="78" spans="1:34" x14ac:dyDescent="0.25">
      <c r="A78" t="s">
        <v>92</v>
      </c>
      <c r="B78" s="16">
        <v>78.64</v>
      </c>
      <c r="C78" s="9">
        <v>887.95094038515094</v>
      </c>
      <c r="E78" s="74"/>
      <c r="F78" s="74"/>
      <c r="H78" s="76">
        <v>1.03</v>
      </c>
      <c r="I78" s="76"/>
      <c r="J78" s="76">
        <v>21.5</v>
      </c>
      <c r="K78" s="76"/>
      <c r="L78">
        <f t="shared" si="1"/>
        <v>4.790697674418605E-2</v>
      </c>
      <c r="N78" s="76">
        <v>75.08</v>
      </c>
      <c r="O78" s="76"/>
      <c r="P78" s="76"/>
      <c r="Q78" s="76"/>
      <c r="R78" s="76"/>
    </row>
    <row r="79" spans="1:34" x14ac:dyDescent="0.25">
      <c r="A79" t="s">
        <v>124</v>
      </c>
      <c r="B79" s="16">
        <v>78.62</v>
      </c>
      <c r="C79" s="9">
        <v>872.23499453762622</v>
      </c>
      <c r="E79" s="74"/>
      <c r="F79" s="74"/>
      <c r="H79" s="76">
        <v>1.04</v>
      </c>
      <c r="I79" s="76"/>
      <c r="J79" s="76">
        <v>21.43</v>
      </c>
      <c r="K79" s="76"/>
      <c r="L79">
        <f t="shared" si="1"/>
        <v>4.8530097993467101E-2</v>
      </c>
      <c r="N79" s="84">
        <v>75.099999999999994</v>
      </c>
      <c r="O79" s="84"/>
      <c r="P79" s="84"/>
      <c r="Q79" s="84"/>
      <c r="R79" s="84"/>
    </row>
    <row r="80" spans="1:34" x14ac:dyDescent="0.25">
      <c r="A80" t="s">
        <v>88</v>
      </c>
      <c r="B80" s="16">
        <v>78</v>
      </c>
      <c r="C80" s="9">
        <v>777.93931945247743</v>
      </c>
      <c r="E80" s="74"/>
      <c r="F80" s="74"/>
    </row>
    <row r="81" spans="1:16" x14ac:dyDescent="0.25">
      <c r="A81" t="s">
        <v>86</v>
      </c>
      <c r="B81" s="16">
        <v>77.959999999999994</v>
      </c>
      <c r="C81" s="9">
        <v>848.66107576633897</v>
      </c>
    </row>
    <row r="82" spans="1:16" x14ac:dyDescent="0.25">
      <c r="A82" t="s">
        <v>101</v>
      </c>
      <c r="B82" s="16">
        <v>76.900000000000006</v>
      </c>
      <c r="C82" s="9">
        <v>856.51904869010139</v>
      </c>
    </row>
    <row r="83" spans="1:16" x14ac:dyDescent="0.25">
      <c r="A83" t="s">
        <v>96</v>
      </c>
      <c r="B83" s="16">
        <v>76.38</v>
      </c>
      <c r="C83" s="9">
        <v>997.96256131782457</v>
      </c>
    </row>
    <row r="84" spans="1:16" x14ac:dyDescent="0.25">
      <c r="A84" t="s">
        <v>94</v>
      </c>
      <c r="B84" s="16">
        <v>75.040000000000006</v>
      </c>
      <c r="C84" s="9">
        <v>777.93931945247743</v>
      </c>
      <c r="I84" s="75" t="s">
        <v>151</v>
      </c>
      <c r="J84" s="75"/>
      <c r="K84" s="75"/>
      <c r="L84" s="75"/>
      <c r="M84" s="75"/>
      <c r="N84" s="75"/>
    </row>
    <row r="85" spans="1:16" x14ac:dyDescent="0.25">
      <c r="H85" s="26"/>
    </row>
    <row r="86" spans="1:16" x14ac:dyDescent="0.25">
      <c r="I86" t="s">
        <v>153</v>
      </c>
      <c r="K86" t="s">
        <v>154</v>
      </c>
    </row>
    <row r="87" spans="1:16" x14ac:dyDescent="0.25">
      <c r="J87" s="76" t="s">
        <v>152</v>
      </c>
      <c r="K87" s="76"/>
      <c r="L87" t="s">
        <v>182</v>
      </c>
    </row>
    <row r="88" spans="1:16" x14ac:dyDescent="0.25">
      <c r="A88" t="s">
        <v>167</v>
      </c>
      <c r="I88" t="s">
        <v>155</v>
      </c>
      <c r="K88" t="s">
        <v>178</v>
      </c>
    </row>
    <row r="89" spans="1:16" ht="15" customHeight="1" x14ac:dyDescent="0.25">
      <c r="A89" s="64" t="s">
        <v>166</v>
      </c>
      <c r="B89" s="81" t="s">
        <v>177</v>
      </c>
      <c r="C89" s="81"/>
      <c r="D89" s="81"/>
      <c r="E89" s="81"/>
      <c r="J89" s="74" t="s">
        <v>156</v>
      </c>
      <c r="K89" s="74"/>
      <c r="L89" s="74"/>
    </row>
    <row r="90" spans="1:16" x14ac:dyDescent="0.25">
      <c r="B90" s="81"/>
      <c r="C90" s="81"/>
      <c r="D90" s="81"/>
      <c r="E90" s="81"/>
      <c r="J90" s="74"/>
      <c r="K90" s="74"/>
      <c r="L90" s="74"/>
    </row>
    <row r="91" spans="1:16" x14ac:dyDescent="0.25">
      <c r="B91" s="81"/>
      <c r="C91" s="81"/>
      <c r="D91" s="81"/>
      <c r="E91" s="81"/>
      <c r="J91" s="82" t="s">
        <v>138</v>
      </c>
      <c r="K91" s="82"/>
      <c r="L91" s="76" t="s">
        <v>179</v>
      </c>
      <c r="M91" s="76"/>
      <c r="N91" s="67" t="s">
        <v>157</v>
      </c>
      <c r="O91" s="24">
        <f>0.9557*1.01</f>
        <v>0.96525700000000003</v>
      </c>
      <c r="P91" t="s">
        <v>158</v>
      </c>
    </row>
    <row r="92" spans="1:16" x14ac:dyDescent="0.25">
      <c r="B92" s="81"/>
      <c r="C92" s="81"/>
      <c r="D92" s="81"/>
      <c r="E92" s="81"/>
      <c r="J92" s="82" t="s">
        <v>159</v>
      </c>
      <c r="K92" s="82"/>
      <c r="L92" s="76" t="s">
        <v>180</v>
      </c>
      <c r="M92" s="76"/>
      <c r="N92" s="67" t="s">
        <v>157</v>
      </c>
      <c r="O92" s="24">
        <f>0.9557*21.65</f>
        <v>20.690904999999997</v>
      </c>
      <c r="P92" t="s">
        <v>158</v>
      </c>
    </row>
    <row r="93" spans="1:16" x14ac:dyDescent="0.25">
      <c r="B93" s="81"/>
      <c r="C93" s="81"/>
      <c r="D93" s="81"/>
      <c r="E93" s="81"/>
    </row>
    <row r="94" spans="1:16" ht="15" customHeight="1" x14ac:dyDescent="0.25">
      <c r="A94">
        <v>7</v>
      </c>
      <c r="B94" s="81" t="s">
        <v>176</v>
      </c>
      <c r="C94" s="81"/>
      <c r="D94" s="81"/>
      <c r="E94" s="81"/>
      <c r="I94" s="21" t="s">
        <v>160</v>
      </c>
    </row>
    <row r="95" spans="1:16" x14ac:dyDescent="0.25">
      <c r="B95" s="81"/>
      <c r="C95" s="81"/>
      <c r="D95" s="81"/>
      <c r="E95" s="81"/>
      <c r="K95" s="83" t="s">
        <v>138</v>
      </c>
      <c r="L95" s="83"/>
      <c r="M95" s="25" t="s">
        <v>181</v>
      </c>
      <c r="N95" s="67" t="s">
        <v>157</v>
      </c>
      <c r="O95" s="66">
        <f>O91+4.43</f>
        <v>5.395257</v>
      </c>
      <c r="P95" s="21" t="s">
        <v>158</v>
      </c>
    </row>
    <row r="96" spans="1:16" x14ac:dyDescent="0.25">
      <c r="B96" s="81"/>
      <c r="C96" s="81"/>
      <c r="D96" s="81"/>
      <c r="E96" s="81"/>
      <c r="K96" s="83" t="s">
        <v>159</v>
      </c>
      <c r="L96" s="83"/>
      <c r="M96">
        <v>20.69</v>
      </c>
      <c r="N96" s="67" t="s">
        <v>157</v>
      </c>
      <c r="O96" s="21">
        <v>20.69</v>
      </c>
      <c r="P96" s="21" t="s">
        <v>158</v>
      </c>
    </row>
    <row r="97" spans="1:5" x14ac:dyDescent="0.25">
      <c r="B97" s="81"/>
      <c r="C97" s="81"/>
      <c r="D97" s="81"/>
      <c r="E97" s="81"/>
    </row>
    <row r="98" spans="1:5" x14ac:dyDescent="0.25">
      <c r="B98" s="81"/>
      <c r="C98" s="81"/>
      <c r="D98" s="81"/>
      <c r="E98" s="81"/>
    </row>
    <row r="99" spans="1:5" x14ac:dyDescent="0.25">
      <c r="B99" s="81"/>
      <c r="C99" s="81"/>
      <c r="D99" s="81"/>
      <c r="E99" s="81"/>
    </row>
    <row r="100" spans="1:5" x14ac:dyDescent="0.25">
      <c r="B100" s="81"/>
      <c r="C100" s="81"/>
      <c r="D100" s="81"/>
      <c r="E100" s="81"/>
    </row>
    <row r="101" spans="1:5" x14ac:dyDescent="0.25">
      <c r="B101" s="81"/>
      <c r="C101" s="81"/>
      <c r="D101" s="81"/>
      <c r="E101" s="81"/>
    </row>
    <row r="102" spans="1:5" x14ac:dyDescent="0.25">
      <c r="B102" s="81"/>
      <c r="C102" s="81"/>
      <c r="D102" s="81"/>
      <c r="E102" s="81"/>
    </row>
    <row r="103" spans="1:5" ht="15" customHeight="1" x14ac:dyDescent="0.25">
      <c r="A103">
        <v>8</v>
      </c>
      <c r="B103" s="81" t="s">
        <v>175</v>
      </c>
      <c r="C103" s="81"/>
      <c r="D103" s="81"/>
      <c r="E103" s="81"/>
    </row>
    <row r="104" spans="1:5" x14ac:dyDescent="0.25">
      <c r="B104" s="81"/>
      <c r="C104" s="81"/>
      <c r="D104" s="81"/>
      <c r="E104" s="81"/>
    </row>
    <row r="105" spans="1:5" x14ac:dyDescent="0.25">
      <c r="B105" s="81"/>
      <c r="C105" s="81"/>
      <c r="D105" s="81"/>
      <c r="E105" s="81"/>
    </row>
    <row r="106" spans="1:5" x14ac:dyDescent="0.25">
      <c r="B106" s="81"/>
      <c r="C106" s="81"/>
      <c r="D106" s="81"/>
      <c r="E106" s="81"/>
    </row>
    <row r="107" spans="1:5" x14ac:dyDescent="0.25">
      <c r="B107" s="81"/>
      <c r="C107" s="81"/>
      <c r="D107" s="81"/>
      <c r="E107" s="81"/>
    </row>
    <row r="108" spans="1:5" x14ac:dyDescent="0.25">
      <c r="B108" s="81"/>
      <c r="C108" s="81"/>
      <c r="D108" s="81"/>
      <c r="E108" s="81"/>
    </row>
    <row r="109" spans="1:5" x14ac:dyDescent="0.25">
      <c r="B109" s="81"/>
      <c r="C109" s="81"/>
      <c r="D109" s="81"/>
      <c r="E109" s="81"/>
    </row>
    <row r="110" spans="1:5" x14ac:dyDescent="0.25">
      <c r="B110" s="81"/>
      <c r="C110" s="81"/>
      <c r="D110" s="81"/>
      <c r="E110" s="81"/>
    </row>
    <row r="111" spans="1:5" ht="15" customHeight="1" x14ac:dyDescent="0.25">
      <c r="A111">
        <v>9</v>
      </c>
      <c r="B111" s="81" t="s">
        <v>174</v>
      </c>
      <c r="C111" s="81"/>
      <c r="D111" s="81"/>
      <c r="E111" s="81"/>
    </row>
    <row r="112" spans="1:5" x14ac:dyDescent="0.25">
      <c r="B112" s="81"/>
      <c r="C112" s="81"/>
      <c r="D112" s="81"/>
      <c r="E112" s="81"/>
    </row>
    <row r="113" spans="1:5" x14ac:dyDescent="0.25">
      <c r="B113" s="81"/>
      <c r="C113" s="81"/>
      <c r="D113" s="81"/>
      <c r="E113" s="81"/>
    </row>
    <row r="114" spans="1:5" x14ac:dyDescent="0.25">
      <c r="B114" s="81"/>
      <c r="C114" s="81"/>
      <c r="D114" s="81"/>
      <c r="E114" s="81"/>
    </row>
    <row r="115" spans="1:5" x14ac:dyDescent="0.25">
      <c r="B115" s="81"/>
      <c r="C115" s="81"/>
      <c r="D115" s="81"/>
      <c r="E115" s="81"/>
    </row>
    <row r="116" spans="1:5" x14ac:dyDescent="0.25">
      <c r="B116" s="81"/>
      <c r="C116" s="81"/>
      <c r="D116" s="81"/>
      <c r="E116" s="81"/>
    </row>
    <row r="117" spans="1:5" x14ac:dyDescent="0.25">
      <c r="B117" s="81"/>
      <c r="C117" s="81"/>
      <c r="D117" s="81"/>
      <c r="E117" s="81"/>
    </row>
    <row r="118" spans="1:5" x14ac:dyDescent="0.25">
      <c r="B118" s="81"/>
      <c r="C118" s="81"/>
      <c r="D118" s="81"/>
      <c r="E118" s="81"/>
    </row>
    <row r="119" spans="1:5" ht="15" customHeight="1" x14ac:dyDescent="0.25">
      <c r="A119">
        <v>10</v>
      </c>
      <c r="B119" s="81" t="s">
        <v>173</v>
      </c>
      <c r="C119" s="81"/>
      <c r="D119" s="81"/>
      <c r="E119" s="81"/>
    </row>
    <row r="120" spans="1:5" x14ac:dyDescent="0.25">
      <c r="B120" s="81"/>
      <c r="C120" s="81"/>
      <c r="D120" s="81"/>
      <c r="E120" s="81"/>
    </row>
    <row r="121" spans="1:5" x14ac:dyDescent="0.25">
      <c r="B121" s="81"/>
      <c r="C121" s="81"/>
      <c r="D121" s="81"/>
      <c r="E121" s="81"/>
    </row>
    <row r="122" spans="1:5" x14ac:dyDescent="0.25">
      <c r="B122" s="81"/>
      <c r="C122" s="81"/>
      <c r="D122" s="81"/>
      <c r="E122" s="81"/>
    </row>
    <row r="123" spans="1:5" x14ac:dyDescent="0.25">
      <c r="B123" s="81"/>
      <c r="C123" s="81"/>
      <c r="D123" s="81"/>
      <c r="E123" s="81"/>
    </row>
  </sheetData>
  <sortState ref="A32:C85">
    <sortCondition descending="1" ref="B32:B85"/>
  </sortState>
  <mergeCells count="73">
    <mergeCell ref="S61:U61"/>
    <mergeCell ref="A10:C16"/>
    <mergeCell ref="J73:K73"/>
    <mergeCell ref="H73:I73"/>
    <mergeCell ref="A8:C8"/>
    <mergeCell ref="I64:M64"/>
    <mergeCell ref="H68:I68"/>
    <mergeCell ref="S62:U62"/>
    <mergeCell ref="G66:M67"/>
    <mergeCell ref="N66:R67"/>
    <mergeCell ref="N68:R68"/>
    <mergeCell ref="H72:I72"/>
    <mergeCell ref="J69:K69"/>
    <mergeCell ref="J70:K70"/>
    <mergeCell ref="J71:K71"/>
    <mergeCell ref="J72:K72"/>
    <mergeCell ref="Z1:AN1"/>
    <mergeCell ref="B89:E93"/>
    <mergeCell ref="A6:C6"/>
    <mergeCell ref="A7:C7"/>
    <mergeCell ref="A1:C4"/>
    <mergeCell ref="G52:O53"/>
    <mergeCell ref="E72:F80"/>
    <mergeCell ref="Q52:U55"/>
    <mergeCell ref="N60:P60"/>
    <mergeCell ref="N61:P61"/>
    <mergeCell ref="Q60:R60"/>
    <mergeCell ref="Q61:R61"/>
    <mergeCell ref="S60:U60"/>
    <mergeCell ref="I60:K60"/>
    <mergeCell ref="I61:K61"/>
    <mergeCell ref="I63:M63"/>
    <mergeCell ref="J68:K68"/>
    <mergeCell ref="H69:I69"/>
    <mergeCell ref="H70:I70"/>
    <mergeCell ref="H71:I71"/>
    <mergeCell ref="N69:R69"/>
    <mergeCell ref="N70:R70"/>
    <mergeCell ref="N71:R71"/>
    <mergeCell ref="N72:R72"/>
    <mergeCell ref="N73:R73"/>
    <mergeCell ref="N74:R74"/>
    <mergeCell ref="N75:R75"/>
    <mergeCell ref="N76:R76"/>
    <mergeCell ref="J74:K74"/>
    <mergeCell ref="J75:K75"/>
    <mergeCell ref="J76:K76"/>
    <mergeCell ref="J77:K77"/>
    <mergeCell ref="H74:I74"/>
    <mergeCell ref="H75:I75"/>
    <mergeCell ref="H76:I76"/>
    <mergeCell ref="H77:I77"/>
    <mergeCell ref="S75:U77"/>
    <mergeCell ref="B111:E118"/>
    <mergeCell ref="I84:N84"/>
    <mergeCell ref="J87:K87"/>
    <mergeCell ref="J89:L90"/>
    <mergeCell ref="L91:M91"/>
    <mergeCell ref="H79:I79"/>
    <mergeCell ref="J79:K79"/>
    <mergeCell ref="N78:R78"/>
    <mergeCell ref="N79:R79"/>
    <mergeCell ref="N77:R77"/>
    <mergeCell ref="H78:I78"/>
    <mergeCell ref="J78:K78"/>
    <mergeCell ref="B103:E110"/>
    <mergeCell ref="B94:E102"/>
    <mergeCell ref="B119:E123"/>
    <mergeCell ref="L92:M92"/>
    <mergeCell ref="J91:K91"/>
    <mergeCell ref="J92:K92"/>
    <mergeCell ref="K95:L95"/>
    <mergeCell ref="K96:L9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ol_frakc BRE</vt:lpstr>
      <vt:lpstr>ol+cpx_frakc 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</dc:creator>
  <cp:lastModifiedBy>Tamás</cp:lastModifiedBy>
  <dcterms:created xsi:type="dcterms:W3CDTF">2018-05-08T16:29:13Z</dcterms:created>
  <dcterms:modified xsi:type="dcterms:W3CDTF">2018-08-28T08:49:24Z</dcterms:modified>
</cp:coreProperties>
</file>